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3"/>
  </bookViews>
  <sheets>
    <sheet name="Consol BS" sheetId="1" r:id="rId1"/>
    <sheet name="Consol PL" sheetId="2" r:id="rId2"/>
    <sheet name="Cash Flows" sheetId="3" r:id="rId3"/>
    <sheet name="Equity" sheetId="4" r:id="rId4"/>
  </sheets>
  <definedNames>
    <definedName name="_xlnm.Print_Area" localSheetId="2">'Cash Flows'!$A$1:$J$68</definedName>
    <definedName name="_xlnm.Print_Area" localSheetId="0">'Consol BS'!$A$1:$K$78</definedName>
    <definedName name="_xlnm.Print_Area" localSheetId="1">'Consol PL'!$A$1:$K$56</definedName>
    <definedName name="_xlnm.Print_Area" localSheetId="3">'Equity'!$A$1:$J$51</definedName>
  </definedNames>
  <calcPr fullCalcOnLoad="1"/>
</workbook>
</file>

<file path=xl/sharedStrings.xml><?xml version="1.0" encoding="utf-8"?>
<sst xmlns="http://schemas.openxmlformats.org/spreadsheetml/2006/main" count="170" uniqueCount="128">
  <si>
    <t>MERCES HOLDINGS BERHAD</t>
  </si>
  <si>
    <t>CURRENT LIABILITIES</t>
  </si>
  <si>
    <t>Property, plant and equipment</t>
  </si>
  <si>
    <t>Investment properties</t>
  </si>
  <si>
    <t>Land held for development</t>
  </si>
  <si>
    <t>Trade receivables</t>
  </si>
  <si>
    <t>Cash and bank balances</t>
  </si>
  <si>
    <t>Short term borrowings</t>
  </si>
  <si>
    <t>Taxation</t>
  </si>
  <si>
    <t>Share capital</t>
  </si>
  <si>
    <t>TOTAL ASSETS</t>
  </si>
  <si>
    <t>ASSETS</t>
  </si>
  <si>
    <t>EQUITY AND LIABILITIES</t>
  </si>
  <si>
    <t>TOTAL EQUITY AND LIABILITIES</t>
  </si>
  <si>
    <t>RM'000</t>
  </si>
  <si>
    <t>Trade payables</t>
  </si>
  <si>
    <t>Interest expenses</t>
  </si>
  <si>
    <t>Interest income</t>
  </si>
  <si>
    <t>Taxes paid</t>
  </si>
  <si>
    <t>Minority</t>
  </si>
  <si>
    <t>As at 1 January 2006</t>
  </si>
  <si>
    <t>Net loss for the year</t>
  </si>
  <si>
    <t>Transferred to Income Statements upon</t>
  </si>
  <si>
    <t xml:space="preserve">  disposal of subsidiary companies</t>
  </si>
  <si>
    <t>As at 31 December 2006</t>
  </si>
  <si>
    <t>Net profit for the period</t>
  </si>
  <si>
    <t>Fixed deposits with licensed bank</t>
  </si>
  <si>
    <t>TOTAL LIABILITIES</t>
  </si>
  <si>
    <t>Other receivables and deposits</t>
  </si>
  <si>
    <t>(Incorporated in Malaysia)</t>
  </si>
  <si>
    <t xml:space="preserve">As at end of </t>
  </si>
  <si>
    <t>NON-CURRENT ASSETS</t>
  </si>
  <si>
    <t>Property Development Expenditure</t>
  </si>
  <si>
    <t>Non-trade payables and accruals</t>
  </si>
  <si>
    <t xml:space="preserve">CONDENSED CONSOLIDATED INCOME STATEMENT FOR THE </t>
  </si>
  <si>
    <t xml:space="preserve">CURRENT </t>
  </si>
  <si>
    <t>YEAR</t>
  </si>
  <si>
    <t>QUARTER</t>
  </si>
  <si>
    <t>PRECEEDING</t>
  </si>
  <si>
    <t>CORRESPONDING</t>
  </si>
  <si>
    <t>CUMULATIVE QUARTER</t>
  </si>
  <si>
    <t>TODATE</t>
  </si>
  <si>
    <t>PERIOD</t>
  </si>
  <si>
    <t>Revenue</t>
  </si>
  <si>
    <t>Operating expenses</t>
  </si>
  <si>
    <t>Attributable to:</t>
  </si>
  <si>
    <t>b) Diluted</t>
  </si>
  <si>
    <t>Other operating income</t>
  </si>
  <si>
    <t>N/A</t>
  </si>
  <si>
    <t>CONDENSED CONSOLIDATED STATEMENT OF CHANGES IN EQUITY</t>
  </si>
  <si>
    <t>Curent Quarter</t>
  </si>
  <si>
    <t>Balance as at 1 January 2007</t>
  </si>
  <si>
    <t>Balance as at 1 January 2006</t>
  </si>
  <si>
    <t xml:space="preserve">CONDENSED CONSOLIDATED CASH FLOW STATEMENTS FOR </t>
  </si>
  <si>
    <t>Current Quarter</t>
  </si>
  <si>
    <t>Quarter</t>
  </si>
  <si>
    <t>Add back Interest expenses</t>
  </si>
  <si>
    <t>FINANCING ACTIVITIES</t>
  </si>
  <si>
    <t>CASH AND CASH EQUIVALENTS AT THE BEGINNING OF THE YEAR</t>
  </si>
  <si>
    <t>NET CHANGE IN CASH AND CASH EQUIVALENTS</t>
  </si>
  <si>
    <t>Equity holders of the parent</t>
  </si>
  <si>
    <t>Accumulated losses</t>
  </si>
  <si>
    <t>Minority interests</t>
  </si>
  <si>
    <t>Long term borrowings</t>
  </si>
  <si>
    <t>Amounts due by customers for contract works</t>
  </si>
  <si>
    <t>Interests</t>
  </si>
  <si>
    <t>Net changes in bank borrowings</t>
  </si>
  <si>
    <t>Increase in property development expenditure</t>
  </si>
  <si>
    <t xml:space="preserve">INDIVIDUAL QUARTER </t>
  </si>
  <si>
    <t>NON-CURRENT LIABILITY</t>
  </si>
  <si>
    <t>Cash generated from/(used in) operations</t>
  </si>
  <si>
    <t>INVESTING ACTIVITY</t>
  </si>
  <si>
    <t xml:space="preserve">PROFIT BEFORE TAX </t>
  </si>
  <si>
    <t>Operating profit before working capital changes</t>
  </si>
  <si>
    <t>a) Basic profit per ordinary share (Sen)</t>
  </si>
  <si>
    <t xml:space="preserve">Add back depreciation </t>
  </si>
  <si>
    <t>Less reversal of accumulated losses on disposal of subsidiaries</t>
  </si>
  <si>
    <t>Net cash flow generated from/(used in) financing activities</t>
  </si>
  <si>
    <t>Net cash flow generated from/(used in) operating activities</t>
  </si>
  <si>
    <t>Prepaid land lease payments</t>
  </si>
  <si>
    <t>CONDENSED CONSOLIDATED BALANCE SHEET AS AT 31 DECEMBER 2007</t>
  </si>
  <si>
    <t>FOR THE QUARTER ENDED 31 DECEMBER 2007</t>
  </si>
  <si>
    <t>Balance as at 31 December 2007</t>
  </si>
  <si>
    <t>Balance as at 31 December 2006</t>
  </si>
  <si>
    <t>Less gain on disposal of subsidiaries</t>
  </si>
  <si>
    <t>Less waiver of term loan interest</t>
  </si>
  <si>
    <t>Less Interest income</t>
  </si>
  <si>
    <t>Acquisition of property, plant and equipment</t>
  </si>
  <si>
    <t>Net cash inflow from disposal of subsidiary</t>
  </si>
  <si>
    <t>Net cash flow generated from/(used in) investing activities</t>
  </si>
  <si>
    <t>Amount due to directors</t>
  </si>
  <si>
    <t>Year Ended</t>
  </si>
  <si>
    <t>CURRENT ASSETS</t>
  </si>
  <si>
    <t>Equity attributable to equity holders of parent -</t>
  </si>
  <si>
    <t>MINORITY INTERESTS</t>
  </si>
  <si>
    <t>TOTAL EQUITY</t>
  </si>
  <si>
    <t>As at Preceeding</t>
  </si>
  <si>
    <t>(The Condensed Consolidated Balance Sheets should be read in conjuction with the audited Annual Financial Report for the Year Ended 31 December 2006 and the accompanying notes attached to the interim financial statements)</t>
  </si>
  <si>
    <t>(Co No : 6403-X)</t>
  </si>
  <si>
    <t xml:space="preserve">  holders of the parent :</t>
  </si>
  <si>
    <t>(The Condensed Cash Flow Statements should be read in conjuction with the audited Annual Financial Report for the Year Ended 31 December 2006 and the accompanying notes attached to the interim financial statements)</t>
  </si>
  <si>
    <t>Preceeding Year</t>
  </si>
  <si>
    <t>Ended</t>
  </si>
  <si>
    <t>CHANGES IN WORKING CAPITAL :</t>
  </si>
  <si>
    <t>ADJUSTMENTS :</t>
  </si>
  <si>
    <t>Decrease/(Increase) in receivables</t>
  </si>
  <si>
    <t>(Decrease)/Increase in payables</t>
  </si>
  <si>
    <t>CASH AND CASH EQUIVALENTS AT THE END OF THE YEAR</t>
  </si>
  <si>
    <t>(The Condensed Consolidated Income Statements should be read in conjuction with the audited Annual Financial Report for the Year Ended 31 December 2006 and the accompanying notes attached to the interim financial statements)</t>
  </si>
  <si>
    <t>Net assets / share attributable to ordinary equity holders of the parent (RM)</t>
  </si>
  <si>
    <t xml:space="preserve">Profit / share attributable to equity </t>
  </si>
  <si>
    <t>Share</t>
  </si>
  <si>
    <t>Capital</t>
  </si>
  <si>
    <t>Accumulated</t>
  </si>
  <si>
    <t>Losses</t>
  </si>
  <si>
    <t>TOTAL</t>
  </si>
  <si>
    <t>EQUITY</t>
  </si>
  <si>
    <t>Preceeding Year's Corresponding Quarter</t>
  </si>
  <si>
    <t>Profit/(Loss) for the period</t>
  </si>
  <si>
    <t>(The Condensed Consolidated Statement of Changes should be read in conjuction with the audited Annual Financial Report for the Year Ended 31 December 2006 and the accompanying notes attached to the interim financial statements)</t>
  </si>
  <si>
    <t>Net effect due to deconsolidation of subsidiary companies</t>
  </si>
  <si>
    <t>31 Dec 2007</t>
  </si>
  <si>
    <t>31 Dec 2006</t>
  </si>
  <si>
    <t>Investment in subsidiaries (not consolidated)</t>
  </si>
  <si>
    <t>Profit / (Loss) From Operations</t>
  </si>
  <si>
    <t>Profit / (Loss) Before Tax</t>
  </si>
  <si>
    <t>Profit / (Loss) After Tax</t>
  </si>
  <si>
    <t>FOURTH QUARTER ENDED 31 DECEMBER 2007</t>
  </si>
</sst>
</file>

<file path=xl/styles.xml><?xml version="1.0" encoding="utf-8"?>
<styleSheet xmlns="http://schemas.openxmlformats.org/spreadsheetml/2006/main">
  <numFmts count="23">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_(* #,##0_);_(* \(#,##0\);_(* &quot;-&quot;??_);_(@_)"/>
    <numFmt numFmtId="177" formatCode="_(* #,##0.0_);_(* \(#,##0.0\);_(* &quot;-&quot;??_);_(@_)"/>
    <numFmt numFmtId="178" formatCode="0_);\(0\)"/>
  </numFmts>
  <fonts count="8">
    <font>
      <sz val="10"/>
      <name val="Arial"/>
      <family val="0"/>
    </font>
    <font>
      <sz val="10"/>
      <name val="Book Antiqua"/>
      <family val="1"/>
    </font>
    <font>
      <b/>
      <sz val="10"/>
      <name val="Book Antiqua"/>
      <family val="1"/>
    </font>
    <font>
      <b/>
      <sz val="8"/>
      <name val="Book Antiqua"/>
      <family val="1"/>
    </font>
    <font>
      <sz val="8"/>
      <name val="Book Antiqua"/>
      <family val="1"/>
    </font>
    <font>
      <b/>
      <sz val="6"/>
      <name val="Book Antiqua"/>
      <family val="1"/>
    </font>
    <font>
      <b/>
      <sz val="10"/>
      <color indexed="9"/>
      <name val="Book Antiqua"/>
      <family val="1"/>
    </font>
    <font>
      <b/>
      <u val="single"/>
      <sz val="10"/>
      <name val="Book Antiqua"/>
      <family val="1"/>
    </font>
  </fonts>
  <fills count="3">
    <fill>
      <patternFill/>
    </fill>
    <fill>
      <patternFill patternType="gray125"/>
    </fill>
    <fill>
      <patternFill patternType="solid">
        <fgColor indexed="55"/>
        <bgColor indexed="64"/>
      </patternFill>
    </fill>
  </fills>
  <borders count="6">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176" fontId="1" fillId="0" borderId="0" xfId="15" applyNumberFormat="1" applyFont="1" applyAlignment="1">
      <alignment/>
    </xf>
    <xf numFmtId="176" fontId="1" fillId="0" borderId="0" xfId="15" applyNumberFormat="1" applyFont="1" applyAlignment="1">
      <alignment/>
    </xf>
    <xf numFmtId="176" fontId="1" fillId="0" borderId="1" xfId="15" applyNumberFormat="1" applyFont="1" applyBorder="1" applyAlignment="1">
      <alignment/>
    </xf>
    <xf numFmtId="176" fontId="1" fillId="0" borderId="2" xfId="15" applyNumberFormat="1" applyFont="1" applyBorder="1" applyAlignment="1">
      <alignment/>
    </xf>
    <xf numFmtId="176" fontId="1" fillId="0" borderId="3" xfId="15" applyNumberFormat="1" applyFont="1" applyBorder="1" applyAlignment="1">
      <alignment/>
    </xf>
    <xf numFmtId="0" fontId="1" fillId="0" borderId="0" xfId="0" applyFont="1" applyBorder="1" applyAlignment="1">
      <alignment/>
    </xf>
    <xf numFmtId="0" fontId="2" fillId="0" borderId="0" xfId="0" applyFont="1" applyBorder="1" applyAlignment="1">
      <alignment horizontal="center"/>
    </xf>
    <xf numFmtId="15" fontId="2" fillId="0" borderId="0" xfId="0" applyNumberFormat="1" applyFont="1" applyBorder="1" applyAlignment="1">
      <alignment horizontal="center"/>
    </xf>
    <xf numFmtId="0" fontId="2" fillId="0" borderId="0" xfId="0" applyFont="1" applyAlignment="1">
      <alignment horizontal="right"/>
    </xf>
    <xf numFmtId="0" fontId="3" fillId="0" borderId="0" xfId="0" applyFont="1" applyAlignment="1">
      <alignment horizontal="center"/>
    </xf>
    <xf numFmtId="0" fontId="4" fillId="0" borderId="0" xfId="0" applyFont="1" applyAlignment="1">
      <alignment/>
    </xf>
    <xf numFmtId="15" fontId="2" fillId="0" borderId="0" xfId="0" applyNumberFormat="1" applyFont="1" applyAlignment="1">
      <alignment horizontal="right"/>
    </xf>
    <xf numFmtId="0" fontId="1" fillId="0" borderId="0" xfId="0" applyFont="1" applyAlignment="1">
      <alignment horizontal="center"/>
    </xf>
    <xf numFmtId="15" fontId="5" fillId="0" borderId="0" xfId="0" applyNumberFormat="1" applyFont="1" applyAlignment="1">
      <alignment horizontal="right"/>
    </xf>
    <xf numFmtId="0" fontId="1" fillId="0" borderId="0" xfId="0" applyFont="1" applyAlignment="1">
      <alignment horizontal="right"/>
    </xf>
    <xf numFmtId="0" fontId="1" fillId="0" borderId="0" xfId="0" applyFont="1" applyBorder="1" applyAlignment="1">
      <alignment horizontal="right"/>
    </xf>
    <xf numFmtId="0" fontId="2" fillId="0" borderId="0" xfId="0" applyNumberFormat="1" applyFont="1" applyAlignment="1">
      <alignment horizontal="right"/>
    </xf>
    <xf numFmtId="0" fontId="3" fillId="0" borderId="0" xfId="0" applyFont="1" applyBorder="1" applyAlignment="1">
      <alignment horizontal="center"/>
    </xf>
    <xf numFmtId="176" fontId="1" fillId="0" borderId="0" xfId="15" applyNumberFormat="1" applyFont="1" applyFill="1" applyAlignment="1">
      <alignment/>
    </xf>
    <xf numFmtId="0" fontId="1" fillId="0" borderId="0" xfId="0" applyFont="1" applyFill="1" applyAlignment="1">
      <alignment/>
    </xf>
    <xf numFmtId="176" fontId="1" fillId="0" borderId="0" xfId="15" applyNumberFormat="1" applyFont="1" applyFill="1" applyBorder="1" applyAlignment="1">
      <alignment/>
    </xf>
    <xf numFmtId="0" fontId="2"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xf>
    <xf numFmtId="0" fontId="2" fillId="0" borderId="0" xfId="0" applyFont="1" applyFill="1" applyAlignment="1">
      <alignment/>
    </xf>
    <xf numFmtId="15" fontId="2" fillId="0" borderId="0" xfId="0" applyNumberFormat="1" applyFont="1" applyFill="1" applyAlignment="1">
      <alignment horizontal="center"/>
    </xf>
    <xf numFmtId="15" fontId="2" fillId="0" borderId="0" xfId="0" applyNumberFormat="1" applyFont="1" applyFill="1" applyAlignment="1">
      <alignment horizontal="right"/>
    </xf>
    <xf numFmtId="0" fontId="1" fillId="0" borderId="0" xfId="0" applyFont="1" applyFill="1" applyBorder="1" applyAlignment="1">
      <alignment/>
    </xf>
    <xf numFmtId="43" fontId="1" fillId="0" borderId="0" xfId="15" applyNumberFormat="1" applyFont="1" applyFill="1" applyAlignment="1">
      <alignment/>
    </xf>
    <xf numFmtId="38" fontId="1" fillId="0" borderId="0" xfId="0" applyNumberFormat="1" applyFont="1" applyAlignment="1">
      <alignment/>
    </xf>
    <xf numFmtId="38" fontId="1" fillId="0" borderId="0" xfId="0" applyNumberFormat="1" applyFont="1" applyBorder="1" applyAlignment="1">
      <alignment/>
    </xf>
    <xf numFmtId="38" fontId="1" fillId="0" borderId="0" xfId="15" applyNumberFormat="1" applyFont="1" applyAlignment="1">
      <alignment/>
    </xf>
    <xf numFmtId="38" fontId="1" fillId="0" borderId="0" xfId="15" applyNumberFormat="1" applyFont="1" applyBorder="1" applyAlignment="1">
      <alignment/>
    </xf>
    <xf numFmtId="38" fontId="1" fillId="0" borderId="1" xfId="15" applyNumberFormat="1" applyFont="1" applyBorder="1" applyAlignment="1">
      <alignment/>
    </xf>
    <xf numFmtId="38" fontId="1" fillId="0" borderId="3" xfId="0" applyNumberFormat="1" applyFont="1" applyBorder="1" applyAlignment="1">
      <alignment/>
    </xf>
    <xf numFmtId="38" fontId="2" fillId="0" borderId="0" xfId="0" applyNumberFormat="1" applyFont="1" applyBorder="1" applyAlignment="1">
      <alignment/>
    </xf>
    <xf numFmtId="38" fontId="1" fillId="0" borderId="4" xfId="0" applyNumberFormat="1" applyFont="1" applyBorder="1" applyAlignment="1">
      <alignment/>
    </xf>
    <xf numFmtId="38" fontId="1" fillId="0" borderId="2" xfId="0" applyNumberFormat="1" applyFont="1" applyBorder="1" applyAlignment="1">
      <alignment/>
    </xf>
    <xf numFmtId="40" fontId="1" fillId="0" borderId="0" xfId="0" applyNumberFormat="1" applyFont="1" applyAlignment="1">
      <alignment/>
    </xf>
    <xf numFmtId="40" fontId="1" fillId="0" borderId="0" xfId="0" applyNumberFormat="1" applyFont="1" applyBorder="1" applyAlignment="1">
      <alignment/>
    </xf>
    <xf numFmtId="38" fontId="1" fillId="0" borderId="0" xfId="0" applyNumberFormat="1" applyFont="1" applyFill="1" applyAlignment="1">
      <alignment/>
    </xf>
    <xf numFmtId="38" fontId="1" fillId="0" borderId="0" xfId="15" applyNumberFormat="1" applyFont="1" applyFill="1" applyBorder="1" applyAlignment="1">
      <alignment/>
    </xf>
    <xf numFmtId="38" fontId="1" fillId="0" borderId="1" xfId="15" applyNumberFormat="1" applyFont="1" applyFill="1" applyBorder="1" applyAlignment="1">
      <alignment/>
    </xf>
    <xf numFmtId="38" fontId="1" fillId="0" borderId="0" xfId="15" applyNumberFormat="1" applyFont="1" applyFill="1" applyAlignment="1">
      <alignment/>
    </xf>
    <xf numFmtId="38" fontId="1" fillId="0" borderId="0" xfId="0" applyNumberFormat="1" applyFont="1" applyFill="1" applyBorder="1" applyAlignment="1">
      <alignment/>
    </xf>
    <xf numFmtId="38" fontId="1" fillId="0" borderId="5" xfId="15" applyNumberFormat="1" applyFont="1" applyFill="1" applyBorder="1" applyAlignment="1">
      <alignment/>
    </xf>
    <xf numFmtId="38" fontId="2" fillId="0" borderId="0" xfId="15" applyNumberFormat="1" applyFont="1" applyFill="1" applyBorder="1" applyAlignment="1">
      <alignment/>
    </xf>
    <xf numFmtId="38" fontId="1" fillId="0" borderId="4" xfId="15" applyNumberFormat="1" applyFont="1" applyFill="1" applyBorder="1" applyAlignment="1">
      <alignment/>
    </xf>
    <xf numFmtId="38" fontId="1" fillId="0" borderId="3" xfId="15" applyNumberFormat="1" applyFont="1" applyFill="1" applyBorder="1" applyAlignment="1">
      <alignment/>
    </xf>
    <xf numFmtId="40" fontId="1" fillId="0" borderId="0" xfId="15" applyNumberFormat="1" applyFont="1" applyFill="1" applyAlignment="1">
      <alignment/>
    </xf>
    <xf numFmtId="43" fontId="4" fillId="0" borderId="0" xfId="15" applyFont="1" applyFill="1" applyAlignment="1">
      <alignment/>
    </xf>
    <xf numFmtId="0" fontId="2" fillId="0" borderId="0" xfId="0" applyFont="1" applyAlignment="1">
      <alignment/>
    </xf>
    <xf numFmtId="38" fontId="2" fillId="0" borderId="0" xfId="0" applyNumberFormat="1" applyFont="1" applyAlignment="1">
      <alignment horizontal="center"/>
    </xf>
    <xf numFmtId="38" fontId="2" fillId="0" borderId="0" xfId="0" applyNumberFormat="1" applyFont="1" applyBorder="1" applyAlignment="1">
      <alignment horizontal="center"/>
    </xf>
    <xf numFmtId="38" fontId="2" fillId="0" borderId="0" xfId="15" applyNumberFormat="1" applyFont="1" applyBorder="1" applyAlignment="1">
      <alignment/>
    </xf>
    <xf numFmtId="38" fontId="1" fillId="0" borderId="3" xfId="15" applyNumberFormat="1" applyFont="1" applyBorder="1" applyAlignment="1">
      <alignment/>
    </xf>
    <xf numFmtId="38" fontId="2" fillId="0" borderId="4" xfId="15" applyNumberFormat="1" applyFont="1" applyFill="1" applyBorder="1" applyAlignment="1">
      <alignment/>
    </xf>
    <xf numFmtId="38" fontId="2" fillId="0" borderId="4" xfId="15" applyNumberFormat="1" applyFont="1" applyBorder="1" applyAlignment="1">
      <alignment/>
    </xf>
    <xf numFmtId="38" fontId="1" fillId="0" borderId="0" xfId="15" applyNumberFormat="1" applyFont="1" applyAlignment="1">
      <alignment/>
    </xf>
    <xf numFmtId="38" fontId="2" fillId="0" borderId="0" xfId="15" applyNumberFormat="1" applyFont="1" applyAlignment="1">
      <alignment/>
    </xf>
    <xf numFmtId="38" fontId="1" fillId="0" borderId="3" xfId="15" applyNumberFormat="1" applyFont="1" applyBorder="1" applyAlignment="1">
      <alignment/>
    </xf>
    <xf numFmtId="38" fontId="2" fillId="0" borderId="3" xfId="15" applyNumberFormat="1" applyFont="1" applyBorder="1" applyAlignment="1">
      <alignment/>
    </xf>
    <xf numFmtId="38" fontId="2" fillId="0" borderId="0" xfId="15" applyNumberFormat="1" applyFont="1" applyBorder="1" applyAlignment="1">
      <alignment/>
    </xf>
    <xf numFmtId="38" fontId="1" fillId="0" borderId="2" xfId="15" applyNumberFormat="1" applyFont="1" applyBorder="1" applyAlignment="1">
      <alignment/>
    </xf>
    <xf numFmtId="38" fontId="1" fillId="0" borderId="4" xfId="15" applyNumberFormat="1" applyFont="1" applyBorder="1" applyAlignment="1">
      <alignment/>
    </xf>
    <xf numFmtId="38" fontId="2" fillId="0" borderId="4" xfId="15" applyNumberFormat="1" applyFont="1" applyBorder="1" applyAlignment="1">
      <alignment/>
    </xf>
    <xf numFmtId="0" fontId="7" fillId="0" borderId="0" xfId="0" applyFont="1" applyAlignment="1">
      <alignment/>
    </xf>
    <xf numFmtId="14" fontId="2" fillId="0" borderId="0" xfId="0" applyNumberFormat="1" applyFont="1" applyFill="1" applyAlignment="1" quotePrefix="1">
      <alignment horizontal="right"/>
    </xf>
    <xf numFmtId="14" fontId="2" fillId="0" borderId="0" xfId="0" applyNumberFormat="1" applyFont="1" applyAlignment="1" quotePrefix="1">
      <alignment horizontal="right"/>
    </xf>
    <xf numFmtId="38" fontId="1" fillId="0" borderId="0" xfId="15" applyNumberFormat="1" applyFont="1" applyFill="1" applyAlignment="1">
      <alignment/>
    </xf>
    <xf numFmtId="0" fontId="1" fillId="0" borderId="0" xfId="0" applyFont="1" applyFill="1" applyAlignment="1">
      <alignment horizontal="justify" vertical="top" wrapText="1"/>
    </xf>
    <xf numFmtId="0" fontId="0" fillId="0" borderId="0" xfId="0" applyAlignment="1">
      <alignment horizontal="justify" vertical="top" wrapText="1"/>
    </xf>
    <xf numFmtId="0" fontId="3" fillId="0" borderId="0" xfId="0" applyFont="1" applyFill="1" applyAlignment="1">
      <alignment horizontal="center"/>
    </xf>
    <xf numFmtId="0" fontId="2" fillId="0" borderId="0" xfId="0" applyFont="1" applyFill="1" applyAlignment="1">
      <alignment horizontal="center"/>
    </xf>
    <xf numFmtId="0" fontId="2" fillId="0" borderId="0" xfId="0" applyFont="1" applyAlignment="1">
      <alignment horizontal="center"/>
    </xf>
    <xf numFmtId="0" fontId="3" fillId="0" borderId="0" xfId="0" applyFont="1" applyAlignment="1">
      <alignment horizontal="center"/>
    </xf>
    <xf numFmtId="0" fontId="1" fillId="0" borderId="0" xfId="0" applyFont="1" applyAlignment="1">
      <alignment horizontal="justify" vertical="top" wrapText="1"/>
    </xf>
    <xf numFmtId="0" fontId="6" fillId="2"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L86"/>
  <sheetViews>
    <sheetView showGridLines="0" view="pageBreakPreview" zoomScaleSheetLayoutView="100" workbookViewId="0" topLeftCell="A1">
      <selection activeCell="B5" sqref="B5:J5"/>
    </sheetView>
  </sheetViews>
  <sheetFormatPr defaultColWidth="9.140625" defaultRowHeight="12.75"/>
  <cols>
    <col min="1" max="1" width="0.71875" style="23" customWidth="1"/>
    <col min="2" max="2" width="2.57421875" style="23" customWidth="1"/>
    <col min="3" max="6" width="12.421875" style="23" customWidth="1"/>
    <col min="7" max="7" width="11.7109375" style="23" customWidth="1"/>
    <col min="8" max="8" width="14.7109375" style="23" customWidth="1"/>
    <col min="9" max="9" width="3.28125" style="23" customWidth="1"/>
    <col min="10" max="10" width="14.7109375" style="23" customWidth="1"/>
    <col min="11" max="11" width="0.9921875" style="23" customWidth="1"/>
    <col min="12" max="12" width="1.421875" style="23" customWidth="1"/>
    <col min="13" max="16384" width="9.140625" style="23" customWidth="1"/>
  </cols>
  <sheetData>
    <row r="1" spans="2:10" ht="15">
      <c r="B1" s="77" t="s">
        <v>0</v>
      </c>
      <c r="C1" s="77"/>
      <c r="D1" s="77"/>
      <c r="E1" s="77"/>
      <c r="F1" s="77"/>
      <c r="G1" s="77"/>
      <c r="H1" s="77"/>
      <c r="I1" s="77"/>
      <c r="J1" s="77"/>
    </row>
    <row r="2" spans="2:10" s="27" customFormat="1" ht="12" customHeight="1">
      <c r="B2" s="76" t="s">
        <v>98</v>
      </c>
      <c r="C2" s="76"/>
      <c r="D2" s="76"/>
      <c r="E2" s="76"/>
      <c r="F2" s="76"/>
      <c r="G2" s="76"/>
      <c r="H2" s="76"/>
      <c r="I2" s="76"/>
      <c r="J2" s="76"/>
    </row>
    <row r="3" spans="2:10" s="27" customFormat="1" ht="12" customHeight="1">
      <c r="B3" s="76" t="s">
        <v>29</v>
      </c>
      <c r="C3" s="76"/>
      <c r="D3" s="76"/>
      <c r="E3" s="76"/>
      <c r="F3" s="76"/>
      <c r="G3" s="76"/>
      <c r="H3" s="76"/>
      <c r="I3" s="76"/>
      <c r="J3" s="76"/>
    </row>
    <row r="4" spans="2:10" s="27" customFormat="1" ht="12" customHeight="1">
      <c r="B4" s="26"/>
      <c r="C4" s="26"/>
      <c r="D4" s="26"/>
      <c r="E4" s="26"/>
      <c r="F4" s="26"/>
      <c r="G4" s="26"/>
      <c r="H4" s="26"/>
      <c r="I4" s="26"/>
      <c r="J4" s="26"/>
    </row>
    <row r="5" spans="2:10" ht="15">
      <c r="B5" s="77" t="s">
        <v>80</v>
      </c>
      <c r="C5" s="77"/>
      <c r="D5" s="77"/>
      <c r="E5" s="77"/>
      <c r="F5" s="77"/>
      <c r="G5" s="77"/>
      <c r="H5" s="77"/>
      <c r="I5" s="77"/>
      <c r="J5" s="77"/>
    </row>
    <row r="6" ht="12" customHeight="1">
      <c r="B6" s="28"/>
    </row>
    <row r="7" spans="8:10" ht="13.5" customHeight="1">
      <c r="H7" s="30" t="s">
        <v>30</v>
      </c>
      <c r="J7" s="30" t="s">
        <v>96</v>
      </c>
    </row>
    <row r="8" spans="8:10" ht="13.5" customHeight="1">
      <c r="H8" s="30" t="s">
        <v>54</v>
      </c>
      <c r="I8" s="29"/>
      <c r="J8" s="30" t="s">
        <v>91</v>
      </c>
    </row>
    <row r="9" spans="8:10" ht="13.5" customHeight="1">
      <c r="H9" s="71" t="s">
        <v>121</v>
      </c>
      <c r="I9" s="29"/>
      <c r="J9" s="71" t="s">
        <v>122</v>
      </c>
    </row>
    <row r="10" spans="8:10" ht="13.5" customHeight="1">
      <c r="H10" s="30" t="s">
        <v>14</v>
      </c>
      <c r="I10" s="29"/>
      <c r="J10" s="30" t="s">
        <v>14</v>
      </c>
    </row>
    <row r="11" spans="2:10" ht="15">
      <c r="B11" s="28" t="s">
        <v>11</v>
      </c>
      <c r="H11" s="29"/>
      <c r="I11" s="29"/>
      <c r="J11" s="25"/>
    </row>
    <row r="12" spans="2:12" ht="15">
      <c r="B12" s="28" t="s">
        <v>31</v>
      </c>
      <c r="H12" s="44"/>
      <c r="I12" s="44"/>
      <c r="J12" s="44"/>
      <c r="K12" s="44"/>
      <c r="L12" s="44"/>
    </row>
    <row r="13" spans="2:12" ht="13.5">
      <c r="B13" s="23" t="s">
        <v>2</v>
      </c>
      <c r="H13" s="45">
        <f>16-16</f>
        <v>0</v>
      </c>
      <c r="I13" s="45"/>
      <c r="J13" s="45">
        <f>954-882</f>
        <v>72</v>
      </c>
      <c r="K13" s="44"/>
      <c r="L13" s="44"/>
    </row>
    <row r="14" spans="2:12" ht="13.5">
      <c r="B14" s="23" t="s">
        <v>79</v>
      </c>
      <c r="H14" s="45">
        <v>873</v>
      </c>
      <c r="I14" s="45"/>
      <c r="J14" s="45">
        <v>882</v>
      </c>
      <c r="K14" s="44"/>
      <c r="L14" s="44"/>
    </row>
    <row r="15" spans="2:12" ht="13.5">
      <c r="B15" s="23" t="s">
        <v>3</v>
      </c>
      <c r="H15" s="45">
        <v>2340</v>
      </c>
      <c r="I15" s="45"/>
      <c r="J15" s="45">
        <v>2340</v>
      </c>
      <c r="K15" s="44"/>
      <c r="L15" s="44"/>
    </row>
    <row r="16" spans="2:12" ht="13.5">
      <c r="B16" s="23" t="s">
        <v>4</v>
      </c>
      <c r="H16" s="45">
        <v>17323</v>
      </c>
      <c r="I16" s="45"/>
      <c r="J16" s="45">
        <v>17250</v>
      </c>
      <c r="K16" s="44"/>
      <c r="L16" s="44"/>
    </row>
    <row r="17" spans="2:12" ht="13.5">
      <c r="B17" s="23" t="s">
        <v>123</v>
      </c>
      <c r="H17" s="45">
        <v>4400</v>
      </c>
      <c r="I17" s="45"/>
      <c r="J17" s="45">
        <v>0</v>
      </c>
      <c r="K17" s="44"/>
      <c r="L17" s="44"/>
    </row>
    <row r="18" spans="8:12" ht="3" customHeight="1">
      <c r="H18" s="46"/>
      <c r="I18" s="45"/>
      <c r="J18" s="46"/>
      <c r="K18" s="44"/>
      <c r="L18" s="44"/>
    </row>
    <row r="19" spans="8:12" ht="3" customHeight="1">
      <c r="H19" s="45"/>
      <c r="I19" s="45"/>
      <c r="J19" s="45"/>
      <c r="K19" s="44"/>
      <c r="L19" s="44"/>
    </row>
    <row r="20" spans="8:12" ht="13.5">
      <c r="H20" s="45">
        <f>SUM(H12:H19)</f>
        <v>24936</v>
      </c>
      <c r="I20" s="45"/>
      <c r="J20" s="45">
        <f>SUM(J12:J19)</f>
        <v>20544</v>
      </c>
      <c r="K20" s="44"/>
      <c r="L20" s="44"/>
    </row>
    <row r="21" spans="8:12" ht="3" customHeight="1">
      <c r="H21" s="46"/>
      <c r="I21" s="45"/>
      <c r="J21" s="46"/>
      <c r="K21" s="44"/>
      <c r="L21" s="44"/>
    </row>
    <row r="22" spans="8:12" ht="10.5" customHeight="1">
      <c r="H22" s="45"/>
      <c r="I22" s="45"/>
      <c r="J22" s="45"/>
      <c r="K22" s="44"/>
      <c r="L22" s="44"/>
    </row>
    <row r="23" spans="2:12" ht="15">
      <c r="B23" s="28" t="s">
        <v>92</v>
      </c>
      <c r="H23" s="47"/>
      <c r="I23" s="47"/>
      <c r="J23" s="47"/>
      <c r="K23" s="44"/>
      <c r="L23" s="44"/>
    </row>
    <row r="24" spans="2:12" ht="13.5">
      <c r="B24" s="23" t="s">
        <v>32</v>
      </c>
      <c r="H24" s="45">
        <f>28762-28762</f>
        <v>0</v>
      </c>
      <c r="I24" s="45"/>
      <c r="J24" s="45">
        <v>28762</v>
      </c>
      <c r="K24" s="44"/>
      <c r="L24" s="44"/>
    </row>
    <row r="25" spans="2:12" ht="13.5">
      <c r="B25" s="23" t="s">
        <v>64</v>
      </c>
      <c r="H25" s="45">
        <v>0</v>
      </c>
      <c r="I25" s="45"/>
      <c r="J25" s="45">
        <v>169</v>
      </c>
      <c r="K25" s="44"/>
      <c r="L25" s="44"/>
    </row>
    <row r="26" spans="2:12" ht="13.5">
      <c r="B26" s="23" t="s">
        <v>5</v>
      </c>
      <c r="H26" s="45">
        <f>38114-38114+14172</f>
        <v>14172</v>
      </c>
      <c r="I26" s="45"/>
      <c r="J26" s="45">
        <v>46364</v>
      </c>
      <c r="K26" s="44"/>
      <c r="L26" s="44"/>
    </row>
    <row r="27" spans="2:12" ht="13.5">
      <c r="B27" s="23" t="s">
        <v>28</v>
      </c>
      <c r="H27" s="45">
        <f>(7118-1)-7117+1075+(11967-491)</f>
        <v>12551</v>
      </c>
      <c r="I27" s="45"/>
      <c r="J27" s="45">
        <f>7472</f>
        <v>7472</v>
      </c>
      <c r="K27" s="48"/>
      <c r="L27" s="48"/>
    </row>
    <row r="28" spans="2:12" ht="13.5">
      <c r="B28" s="23" t="s">
        <v>26</v>
      </c>
      <c r="H28" s="45">
        <f>355-355</f>
        <v>0</v>
      </c>
      <c r="I28" s="45"/>
      <c r="J28" s="45">
        <v>355</v>
      </c>
      <c r="K28" s="44"/>
      <c r="L28" s="44"/>
    </row>
    <row r="29" spans="2:12" ht="13.5">
      <c r="B29" s="23" t="s">
        <v>6</v>
      </c>
      <c r="H29" s="45">
        <f>1603-1603+1590</f>
        <v>1590</v>
      </c>
      <c r="I29" s="45"/>
      <c r="J29" s="45">
        <v>47</v>
      </c>
      <c r="K29" s="44"/>
      <c r="L29" s="44"/>
    </row>
    <row r="30" spans="8:12" ht="3" customHeight="1">
      <c r="H30" s="46"/>
      <c r="I30" s="45"/>
      <c r="J30" s="46"/>
      <c r="K30" s="44"/>
      <c r="L30" s="44"/>
    </row>
    <row r="31" spans="8:12" ht="3" customHeight="1">
      <c r="H31" s="45"/>
      <c r="I31" s="45"/>
      <c r="J31" s="45"/>
      <c r="K31" s="44"/>
      <c r="L31" s="44"/>
    </row>
    <row r="32" spans="3:12" ht="15">
      <c r="C32" s="28"/>
      <c r="H32" s="45">
        <f>SUM(H23:H31)</f>
        <v>28313</v>
      </c>
      <c r="I32" s="45"/>
      <c r="J32" s="45">
        <f>SUM(J23:J31)</f>
        <v>83169</v>
      </c>
      <c r="K32" s="44"/>
      <c r="L32" s="44"/>
    </row>
    <row r="33" spans="3:12" ht="3" customHeight="1">
      <c r="C33" s="28"/>
      <c r="H33" s="45"/>
      <c r="I33" s="45"/>
      <c r="J33" s="45"/>
      <c r="K33" s="44"/>
      <c r="L33" s="44"/>
    </row>
    <row r="34" spans="8:12" ht="10.5" customHeight="1">
      <c r="H34" s="49"/>
      <c r="I34" s="45"/>
      <c r="J34" s="49"/>
      <c r="K34" s="44"/>
      <c r="L34" s="44"/>
    </row>
    <row r="35" spans="8:12" ht="3" customHeight="1">
      <c r="H35" s="45"/>
      <c r="I35" s="45"/>
      <c r="J35" s="45"/>
      <c r="K35" s="44"/>
      <c r="L35" s="44"/>
    </row>
    <row r="36" spans="2:12" ht="15">
      <c r="B36" s="28" t="s">
        <v>10</v>
      </c>
      <c r="H36" s="50">
        <f>H20+H32</f>
        <v>53249</v>
      </c>
      <c r="I36" s="50"/>
      <c r="J36" s="50">
        <f>J20+J32</f>
        <v>103713</v>
      </c>
      <c r="K36" s="44"/>
      <c r="L36" s="44"/>
    </row>
    <row r="37" spans="2:12" ht="3" customHeight="1" thickBot="1">
      <c r="B37" s="28"/>
      <c r="H37" s="51"/>
      <c r="I37" s="45"/>
      <c r="J37" s="51"/>
      <c r="K37" s="44"/>
      <c r="L37" s="44"/>
    </row>
    <row r="38" spans="8:12" ht="14.25" thickTop="1">
      <c r="H38" s="47"/>
      <c r="I38" s="47"/>
      <c r="J38" s="47"/>
      <c r="K38" s="44"/>
      <c r="L38" s="44"/>
    </row>
    <row r="39" spans="8:12" ht="4.5" customHeight="1">
      <c r="H39" s="47"/>
      <c r="I39" s="47"/>
      <c r="J39" s="47"/>
      <c r="K39" s="44"/>
      <c r="L39" s="44"/>
    </row>
    <row r="40" spans="2:12" ht="15">
      <c r="B40" s="28" t="s">
        <v>12</v>
      </c>
      <c r="H40" s="47"/>
      <c r="I40" s="47"/>
      <c r="J40" s="47"/>
      <c r="K40" s="44"/>
      <c r="L40" s="44"/>
    </row>
    <row r="41" spans="2:12" ht="15">
      <c r="B41" s="23" t="s">
        <v>93</v>
      </c>
      <c r="C41" s="28"/>
      <c r="H41" s="47"/>
      <c r="I41" s="47"/>
      <c r="J41" s="47"/>
      <c r="K41" s="44"/>
      <c r="L41" s="44"/>
    </row>
    <row r="42" spans="2:12" ht="13.5">
      <c r="B42" s="23" t="s">
        <v>9</v>
      </c>
      <c r="H42" s="45">
        <v>51000</v>
      </c>
      <c r="I42" s="45"/>
      <c r="J42" s="45">
        <v>51000</v>
      </c>
      <c r="K42" s="44"/>
      <c r="L42" s="44"/>
    </row>
    <row r="43" spans="2:12" ht="13.5">
      <c r="B43" s="23" t="s">
        <v>61</v>
      </c>
      <c r="H43" s="45">
        <f>Equity!G20</f>
        <v>-32695</v>
      </c>
      <c r="I43" s="45"/>
      <c r="J43" s="45">
        <v>-28881</v>
      </c>
      <c r="K43" s="44"/>
      <c r="L43" s="44"/>
    </row>
    <row r="44" spans="8:12" ht="3" customHeight="1">
      <c r="H44" s="46"/>
      <c r="I44" s="45"/>
      <c r="J44" s="46"/>
      <c r="K44" s="44"/>
      <c r="L44" s="44"/>
    </row>
    <row r="45" spans="8:12" ht="3" customHeight="1">
      <c r="H45" s="45"/>
      <c r="I45" s="45"/>
      <c r="J45" s="45"/>
      <c r="K45" s="44"/>
      <c r="L45" s="44"/>
    </row>
    <row r="46" spans="3:12" ht="15">
      <c r="C46" s="28"/>
      <c r="H46" s="45">
        <f>SUM(H41:H45)</f>
        <v>18305</v>
      </c>
      <c r="I46" s="45"/>
      <c r="J46" s="45">
        <f>SUM(J41:J45)</f>
        <v>22119</v>
      </c>
      <c r="K46" s="44"/>
      <c r="L46" s="44"/>
    </row>
    <row r="47" spans="3:12" ht="4.5" customHeight="1">
      <c r="C47" s="28"/>
      <c r="H47" s="45"/>
      <c r="I47" s="45"/>
      <c r="J47" s="45"/>
      <c r="K47" s="44"/>
      <c r="L47" s="44"/>
    </row>
    <row r="48" spans="2:12" ht="15">
      <c r="B48" s="28" t="s">
        <v>94</v>
      </c>
      <c r="H48" s="45">
        <v>2064</v>
      </c>
      <c r="I48" s="45"/>
      <c r="J48" s="45">
        <v>2061</v>
      </c>
      <c r="K48" s="44"/>
      <c r="L48" s="44"/>
    </row>
    <row r="49" spans="2:12" ht="3" customHeight="1">
      <c r="B49" s="28"/>
      <c r="H49" s="46"/>
      <c r="I49" s="45"/>
      <c r="J49" s="46"/>
      <c r="K49" s="44"/>
      <c r="L49" s="44"/>
    </row>
    <row r="50" spans="2:12" ht="3" customHeight="1">
      <c r="B50" s="28"/>
      <c r="H50" s="45"/>
      <c r="I50" s="45"/>
      <c r="J50" s="45"/>
      <c r="K50" s="44"/>
      <c r="L50" s="44"/>
    </row>
    <row r="51" spans="2:12" ht="15">
      <c r="B51" s="28" t="s">
        <v>95</v>
      </c>
      <c r="H51" s="45">
        <f>SUM(H46:H50)</f>
        <v>20369</v>
      </c>
      <c r="I51" s="45"/>
      <c r="J51" s="45">
        <f>SUM(J46:J50)</f>
        <v>24180</v>
      </c>
      <c r="K51" s="48"/>
      <c r="L51" s="48"/>
    </row>
    <row r="52" spans="2:12" ht="3" customHeight="1">
      <c r="B52" s="28"/>
      <c r="H52" s="46"/>
      <c r="I52" s="45"/>
      <c r="J52" s="46"/>
      <c r="K52" s="48"/>
      <c r="L52" s="48"/>
    </row>
    <row r="53" spans="2:12" ht="10.5" customHeight="1">
      <c r="B53" s="28"/>
      <c r="H53" s="45"/>
      <c r="I53" s="45"/>
      <c r="J53" s="45"/>
      <c r="K53" s="48"/>
      <c r="L53" s="48"/>
    </row>
    <row r="54" spans="2:12" ht="15">
      <c r="B54" s="28" t="s">
        <v>69</v>
      </c>
      <c r="H54" s="47"/>
      <c r="I54" s="47"/>
      <c r="J54" s="47"/>
      <c r="K54" s="44"/>
      <c r="L54" s="44"/>
    </row>
    <row r="55" spans="2:12" ht="13.5">
      <c r="B55" s="23" t="s">
        <v>63</v>
      </c>
      <c r="H55" s="45">
        <v>3700</v>
      </c>
      <c r="I55" s="45"/>
      <c r="J55" s="45">
        <v>0</v>
      </c>
      <c r="K55" s="44"/>
      <c r="L55" s="44"/>
    </row>
    <row r="56" spans="8:12" ht="10.5" customHeight="1">
      <c r="H56" s="45"/>
      <c r="I56" s="45"/>
      <c r="J56" s="45"/>
      <c r="K56" s="44"/>
      <c r="L56" s="44"/>
    </row>
    <row r="57" spans="2:12" ht="15">
      <c r="B57" s="28" t="s">
        <v>1</v>
      </c>
      <c r="H57" s="47"/>
      <c r="I57" s="47"/>
      <c r="J57" s="47"/>
      <c r="K57" s="44"/>
      <c r="L57" s="44"/>
    </row>
    <row r="58" spans="2:12" ht="13.5">
      <c r="B58" s="23" t="s">
        <v>15</v>
      </c>
      <c r="H58" s="45">
        <f>17090-17090+7065</f>
        <v>7065</v>
      </c>
      <c r="I58" s="45"/>
      <c r="J58" s="45">
        <v>22376</v>
      </c>
      <c r="K58" s="44"/>
      <c r="L58" s="44"/>
    </row>
    <row r="59" spans="2:12" ht="13.5">
      <c r="B59" s="23" t="s">
        <v>33</v>
      </c>
      <c r="H59" s="45">
        <f>6674-6674+4147</f>
        <v>4147</v>
      </c>
      <c r="I59" s="45"/>
      <c r="J59" s="45">
        <v>7516</v>
      </c>
      <c r="K59" s="44"/>
      <c r="L59" s="44"/>
    </row>
    <row r="60" spans="2:12" ht="13.5">
      <c r="B60" s="23" t="s">
        <v>90</v>
      </c>
      <c r="H60" s="45">
        <f>2123-2123+2118</f>
        <v>2118</v>
      </c>
      <c r="I60" s="45"/>
      <c r="J60" s="45">
        <v>0</v>
      </c>
      <c r="K60" s="44"/>
      <c r="L60" s="44"/>
    </row>
    <row r="61" spans="2:12" ht="13.5">
      <c r="B61" s="23" t="s">
        <v>7</v>
      </c>
      <c r="H61" s="45">
        <f>(501+177+12546+15553)-12546-15553+5744+1200</f>
        <v>7622</v>
      </c>
      <c r="I61" s="45"/>
      <c r="J61" s="45">
        <v>35404</v>
      </c>
      <c r="K61" s="44"/>
      <c r="L61" s="44"/>
    </row>
    <row r="62" spans="2:12" ht="13.5">
      <c r="B62" s="23" t="s">
        <v>8</v>
      </c>
      <c r="H62" s="45">
        <f>14751-14751+8228</f>
        <v>8228</v>
      </c>
      <c r="I62" s="45"/>
      <c r="J62" s="45">
        <v>14237</v>
      </c>
      <c r="K62" s="44"/>
      <c r="L62" s="44"/>
    </row>
    <row r="63" spans="8:12" ht="3" customHeight="1">
      <c r="H63" s="46"/>
      <c r="I63" s="45"/>
      <c r="J63" s="46"/>
      <c r="K63" s="44"/>
      <c r="L63" s="44"/>
    </row>
    <row r="64" spans="3:12" ht="3" customHeight="1">
      <c r="C64" s="28"/>
      <c r="H64" s="45"/>
      <c r="I64" s="45"/>
      <c r="J64" s="45"/>
      <c r="K64" s="44"/>
      <c r="L64" s="44"/>
    </row>
    <row r="65" spans="2:12" ht="15">
      <c r="B65" s="28"/>
      <c r="C65" s="28"/>
      <c r="H65" s="45">
        <f>SUM(H57:H64)</f>
        <v>29180</v>
      </c>
      <c r="I65" s="45"/>
      <c r="J65" s="45">
        <f>SUM(J57:J64)</f>
        <v>79533</v>
      </c>
      <c r="K65" s="44"/>
      <c r="L65" s="44"/>
    </row>
    <row r="66" spans="2:12" ht="3" customHeight="1">
      <c r="B66" s="28"/>
      <c r="C66" s="28"/>
      <c r="H66" s="46"/>
      <c r="I66" s="45"/>
      <c r="J66" s="46"/>
      <c r="K66" s="44"/>
      <c r="L66" s="44"/>
    </row>
    <row r="67" spans="3:12" ht="10.5" customHeight="1">
      <c r="C67" s="28"/>
      <c r="H67" s="45"/>
      <c r="I67" s="45"/>
      <c r="J67" s="45"/>
      <c r="K67" s="44"/>
      <c r="L67" s="44"/>
    </row>
    <row r="68" spans="2:12" ht="15">
      <c r="B68" s="28" t="s">
        <v>27</v>
      </c>
      <c r="C68" s="28"/>
      <c r="H68" s="45">
        <f>H65+H55</f>
        <v>32880</v>
      </c>
      <c r="I68" s="45"/>
      <c r="J68" s="45">
        <f>J65+J55</f>
        <v>79533</v>
      </c>
      <c r="K68" s="44"/>
      <c r="L68" s="44"/>
    </row>
    <row r="69" spans="2:12" ht="10.5" customHeight="1">
      <c r="B69" s="28"/>
      <c r="C69" s="28"/>
      <c r="H69" s="45"/>
      <c r="I69" s="45"/>
      <c r="J69" s="45"/>
      <c r="K69" s="44"/>
      <c r="L69" s="44"/>
    </row>
    <row r="70" spans="8:12" ht="3" customHeight="1">
      <c r="H70" s="52"/>
      <c r="I70" s="45"/>
      <c r="J70" s="52"/>
      <c r="K70" s="44"/>
      <c r="L70" s="44"/>
    </row>
    <row r="71" spans="2:12" ht="15">
      <c r="B71" s="28" t="s">
        <v>13</v>
      </c>
      <c r="H71" s="50">
        <f>H68+H51</f>
        <v>53249</v>
      </c>
      <c r="I71" s="50"/>
      <c r="J71" s="50">
        <f>+J68+J51</f>
        <v>103713</v>
      </c>
      <c r="K71" s="44"/>
      <c r="L71" s="44"/>
    </row>
    <row r="72" spans="2:12" ht="3" customHeight="1" thickBot="1">
      <c r="B72" s="28"/>
      <c r="H72" s="51"/>
      <c r="I72" s="45"/>
      <c r="J72" s="51"/>
      <c r="K72" s="44"/>
      <c r="L72" s="44"/>
    </row>
    <row r="73" spans="8:12" ht="14.25" thickTop="1">
      <c r="H73" s="54">
        <f>H71-H36</f>
        <v>0</v>
      </c>
      <c r="I73" s="54"/>
      <c r="J73" s="54">
        <f>J71-J36</f>
        <v>0</v>
      </c>
      <c r="K73" s="44"/>
      <c r="L73" s="44"/>
    </row>
    <row r="74" ht="6" customHeight="1">
      <c r="I74" s="32"/>
    </row>
    <row r="75" spans="2:10" ht="13.5">
      <c r="B75" s="23" t="s">
        <v>109</v>
      </c>
      <c r="H75" s="53">
        <f>H46/H42</f>
        <v>0.358921568627451</v>
      </c>
      <c r="I75" s="53"/>
      <c r="J75" s="53">
        <f>J46/J42</f>
        <v>0.43370588235294116</v>
      </c>
    </row>
    <row r="76" spans="8:10" ht="13.5">
      <c r="H76" s="22"/>
      <c r="I76" s="22"/>
      <c r="J76" s="22"/>
    </row>
    <row r="77" spans="2:10" ht="27.75" customHeight="1">
      <c r="B77" s="74" t="s">
        <v>97</v>
      </c>
      <c r="C77" s="75"/>
      <c r="D77" s="75"/>
      <c r="E77" s="75"/>
      <c r="F77" s="75"/>
      <c r="G77" s="75"/>
      <c r="H77" s="75"/>
      <c r="I77" s="75"/>
      <c r="J77" s="75"/>
    </row>
    <row r="78" spans="8:10" ht="3" customHeight="1">
      <c r="H78" s="22"/>
      <c r="I78" s="22"/>
      <c r="J78" s="22"/>
    </row>
    <row r="79" spans="8:10" ht="13.5">
      <c r="H79" s="22"/>
      <c r="I79" s="22"/>
      <c r="J79" s="22"/>
    </row>
    <row r="80" spans="8:10" ht="13.5">
      <c r="H80" s="22"/>
      <c r="I80" s="22"/>
      <c r="J80" s="22"/>
    </row>
    <row r="81" spans="8:10" ht="13.5">
      <c r="H81" s="22"/>
      <c r="I81" s="22"/>
      <c r="J81" s="22"/>
    </row>
    <row r="82" spans="8:10" ht="13.5">
      <c r="H82" s="22"/>
      <c r="I82" s="22"/>
      <c r="J82" s="22"/>
    </row>
    <row r="83" spans="8:10" ht="13.5">
      <c r="H83" s="22"/>
      <c r="I83" s="22"/>
      <c r="J83" s="22"/>
    </row>
    <row r="84" spans="8:10" ht="13.5">
      <c r="H84" s="22"/>
      <c r="I84" s="22"/>
      <c r="J84" s="22"/>
    </row>
    <row r="85" spans="8:10" ht="13.5">
      <c r="H85" s="22"/>
      <c r="I85" s="22"/>
      <c r="J85" s="22"/>
    </row>
    <row r="86" spans="8:10" ht="13.5">
      <c r="H86" s="22"/>
      <c r="I86" s="22"/>
      <c r="J86" s="22"/>
    </row>
  </sheetData>
  <mergeCells count="5">
    <mergeCell ref="B77:J77"/>
    <mergeCell ref="B2:J2"/>
    <mergeCell ref="B3:J3"/>
    <mergeCell ref="B1:J1"/>
    <mergeCell ref="B5:J5"/>
  </mergeCells>
  <printOptions/>
  <pageMargins left="0.5" right="0.5" top="0.41" bottom="0.2" header="0.39" footer="0.39"/>
  <pageSetup blackAndWhite="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B1:L58"/>
  <sheetViews>
    <sheetView showGridLines="0" view="pageBreakPreview" zoomScaleNormal="120" zoomScaleSheetLayoutView="100" workbookViewId="0" topLeftCell="A1">
      <selection activeCell="B15" sqref="B15"/>
    </sheetView>
  </sheetViews>
  <sheetFormatPr defaultColWidth="9.140625" defaultRowHeight="12.75"/>
  <cols>
    <col min="1" max="1" width="1.1484375" style="1" customWidth="1"/>
    <col min="2" max="2" width="31.421875" style="1" customWidth="1"/>
    <col min="3" max="3" width="2.421875" style="1" customWidth="1"/>
    <col min="4" max="4" width="12.8515625" style="1" customWidth="1"/>
    <col min="5" max="5" width="2.140625" style="9" customWidth="1"/>
    <col min="6" max="6" width="12.8515625" style="1" customWidth="1"/>
    <col min="7" max="7" width="2.00390625" style="9" customWidth="1"/>
    <col min="8" max="8" width="12.8515625" style="1" customWidth="1"/>
    <col min="9" max="9" width="2.140625" style="9" customWidth="1"/>
    <col min="10" max="10" width="13.421875" style="1" customWidth="1"/>
    <col min="11" max="11" width="0.85546875" style="1" customWidth="1"/>
    <col min="12" max="12" width="1.421875" style="1" customWidth="1"/>
    <col min="13" max="16384" width="9.140625" style="1" customWidth="1"/>
  </cols>
  <sheetData>
    <row r="1" spans="2:10" ht="15">
      <c r="B1" s="78" t="s">
        <v>0</v>
      </c>
      <c r="C1" s="78"/>
      <c r="D1" s="78"/>
      <c r="E1" s="78"/>
      <c r="F1" s="78"/>
      <c r="G1" s="78"/>
      <c r="H1" s="78"/>
      <c r="I1" s="78"/>
      <c r="J1" s="78"/>
    </row>
    <row r="2" spans="2:10" s="14" customFormat="1" ht="12" customHeight="1">
      <c r="B2" s="79" t="s">
        <v>98</v>
      </c>
      <c r="C2" s="79"/>
      <c r="D2" s="79"/>
      <c r="E2" s="79"/>
      <c r="F2" s="79"/>
      <c r="G2" s="79"/>
      <c r="H2" s="79"/>
      <c r="I2" s="79"/>
      <c r="J2" s="79"/>
    </row>
    <row r="3" spans="2:10" s="14" customFormat="1" ht="12" customHeight="1">
      <c r="B3" s="79" t="s">
        <v>29</v>
      </c>
      <c r="C3" s="79"/>
      <c r="D3" s="79"/>
      <c r="E3" s="79"/>
      <c r="F3" s="79"/>
      <c r="G3" s="79"/>
      <c r="H3" s="79"/>
      <c r="I3" s="79"/>
      <c r="J3" s="79"/>
    </row>
    <row r="4" spans="2:10" s="14" customFormat="1" ht="13.5">
      <c r="B4" s="13"/>
      <c r="C4" s="13"/>
      <c r="D4" s="13"/>
      <c r="E4" s="21"/>
      <c r="F4" s="13"/>
      <c r="G4" s="21"/>
      <c r="H4" s="13"/>
      <c r="I4" s="21"/>
      <c r="J4" s="13"/>
    </row>
    <row r="5" spans="2:10" ht="15">
      <c r="B5" s="78" t="s">
        <v>34</v>
      </c>
      <c r="C5" s="78"/>
      <c r="D5" s="78"/>
      <c r="E5" s="78"/>
      <c r="F5" s="78"/>
      <c r="G5" s="78"/>
      <c r="H5" s="78"/>
      <c r="I5" s="78"/>
      <c r="J5" s="78"/>
    </row>
    <row r="6" spans="2:10" ht="15">
      <c r="B6" s="78" t="s">
        <v>127</v>
      </c>
      <c r="C6" s="78"/>
      <c r="D6" s="78"/>
      <c r="E6" s="78"/>
      <c r="F6" s="78"/>
      <c r="G6" s="78"/>
      <c r="H6" s="78"/>
      <c r="I6" s="78"/>
      <c r="J6" s="78"/>
    </row>
    <row r="7" spans="2:10" ht="15">
      <c r="B7" s="3"/>
      <c r="C7" s="3"/>
      <c r="D7" s="3"/>
      <c r="E7" s="10"/>
      <c r="F7" s="3"/>
      <c r="G7" s="10"/>
      <c r="H7" s="3"/>
      <c r="I7" s="10"/>
      <c r="J7" s="3"/>
    </row>
    <row r="8" spans="4:10" ht="15">
      <c r="D8" s="81" t="s">
        <v>68</v>
      </c>
      <c r="E8" s="81"/>
      <c r="F8" s="81"/>
      <c r="H8" s="81" t="s">
        <v>40</v>
      </c>
      <c r="I8" s="81"/>
      <c r="J8" s="81"/>
    </row>
    <row r="9" spans="4:10" ht="15">
      <c r="D9" s="3"/>
      <c r="E9" s="10"/>
      <c r="F9" s="3"/>
      <c r="H9" s="3"/>
      <c r="I9" s="10"/>
      <c r="J9" s="3"/>
    </row>
    <row r="10" spans="5:10" ht="15">
      <c r="E10" s="10"/>
      <c r="F10" s="3" t="s">
        <v>38</v>
      </c>
      <c r="H10" s="3"/>
      <c r="I10" s="10"/>
      <c r="J10" s="3" t="s">
        <v>38</v>
      </c>
    </row>
    <row r="11" spans="4:10" ht="15">
      <c r="D11" s="12" t="s">
        <v>35</v>
      </c>
      <c r="E11" s="11"/>
      <c r="F11" s="12" t="s">
        <v>36</v>
      </c>
      <c r="H11" s="12" t="s">
        <v>35</v>
      </c>
      <c r="I11" s="11"/>
      <c r="J11" s="12" t="s">
        <v>36</v>
      </c>
    </row>
    <row r="12" spans="4:10" ht="15">
      <c r="D12" s="15" t="s">
        <v>36</v>
      </c>
      <c r="E12" s="11"/>
      <c r="F12" s="17" t="s">
        <v>39</v>
      </c>
      <c r="H12" s="15" t="s">
        <v>36</v>
      </c>
      <c r="I12" s="11"/>
      <c r="J12" s="17" t="s">
        <v>39</v>
      </c>
    </row>
    <row r="13" spans="4:10" ht="15">
      <c r="D13" s="15" t="s">
        <v>37</v>
      </c>
      <c r="E13" s="11"/>
      <c r="F13" s="15" t="s">
        <v>37</v>
      </c>
      <c r="H13" s="15" t="s">
        <v>41</v>
      </c>
      <c r="I13" s="11"/>
      <c r="J13" s="15" t="s">
        <v>42</v>
      </c>
    </row>
    <row r="14" spans="4:10" ht="15">
      <c r="D14" s="72" t="s">
        <v>121</v>
      </c>
      <c r="E14" s="11"/>
      <c r="F14" s="72" t="s">
        <v>122</v>
      </c>
      <c r="H14" s="72" t="s">
        <v>121</v>
      </c>
      <c r="I14" s="11"/>
      <c r="J14" s="72" t="s">
        <v>122</v>
      </c>
    </row>
    <row r="15" spans="4:10" ht="15">
      <c r="D15" s="15" t="s">
        <v>14</v>
      </c>
      <c r="E15" s="11"/>
      <c r="F15" s="15" t="s">
        <v>14</v>
      </c>
      <c r="H15" s="15" t="s">
        <v>14</v>
      </c>
      <c r="I15" s="11"/>
      <c r="J15" s="15" t="s">
        <v>14</v>
      </c>
    </row>
    <row r="16" spans="4:12" ht="13.5">
      <c r="D16" s="33"/>
      <c r="E16" s="34"/>
      <c r="F16" s="33"/>
      <c r="G16" s="34"/>
      <c r="H16" s="33"/>
      <c r="I16" s="34"/>
      <c r="J16" s="33"/>
      <c r="K16" s="33"/>
      <c r="L16" s="33"/>
    </row>
    <row r="17" spans="2:12" ht="13.5">
      <c r="B17" s="1" t="s">
        <v>43</v>
      </c>
      <c r="D17" s="35">
        <v>4419</v>
      </c>
      <c r="E17" s="36"/>
      <c r="F17" s="35">
        <v>6530</v>
      </c>
      <c r="G17" s="34"/>
      <c r="H17" s="35">
        <v>9460</v>
      </c>
      <c r="I17" s="36"/>
      <c r="J17" s="35">
        <v>17804</v>
      </c>
      <c r="K17" s="33"/>
      <c r="L17" s="33"/>
    </row>
    <row r="18" spans="4:12" ht="13.5">
      <c r="D18" s="35"/>
      <c r="E18" s="36"/>
      <c r="F18" s="35"/>
      <c r="G18" s="34"/>
      <c r="H18" s="35"/>
      <c r="I18" s="36"/>
      <c r="J18" s="35"/>
      <c r="K18" s="33"/>
      <c r="L18" s="33"/>
    </row>
    <row r="19" spans="2:12" ht="13.5">
      <c r="B19" s="1" t="s">
        <v>44</v>
      </c>
      <c r="D19" s="47">
        <v>-8602</v>
      </c>
      <c r="E19" s="45"/>
      <c r="F19" s="47">
        <v>-12957</v>
      </c>
      <c r="G19" s="48"/>
      <c r="H19" s="45">
        <v>-12946</v>
      </c>
      <c r="I19" s="36"/>
      <c r="J19" s="36">
        <v>-24922</v>
      </c>
      <c r="K19" s="33"/>
      <c r="L19" s="33"/>
    </row>
    <row r="20" spans="4:12" ht="13.5">
      <c r="D20" s="36"/>
      <c r="E20" s="36"/>
      <c r="F20" s="36"/>
      <c r="G20" s="34"/>
      <c r="H20" s="36"/>
      <c r="I20" s="36"/>
      <c r="J20" s="36"/>
      <c r="K20" s="33"/>
      <c r="L20" s="33"/>
    </row>
    <row r="21" spans="2:12" ht="13.5">
      <c r="B21" s="1" t="s">
        <v>47</v>
      </c>
      <c r="D21" s="36">
        <v>669</v>
      </c>
      <c r="E21" s="36"/>
      <c r="F21" s="36">
        <v>130</v>
      </c>
      <c r="G21" s="34"/>
      <c r="H21" s="36">
        <v>669</v>
      </c>
      <c r="I21" s="36"/>
      <c r="J21" s="36">
        <v>5828</v>
      </c>
      <c r="K21" s="33"/>
      <c r="L21" s="33"/>
    </row>
    <row r="22" spans="4:12" ht="10.5" customHeight="1">
      <c r="D22" s="37"/>
      <c r="E22" s="36"/>
      <c r="F22" s="37"/>
      <c r="G22" s="34"/>
      <c r="H22" s="37"/>
      <c r="I22" s="36"/>
      <c r="J22" s="37"/>
      <c r="K22" s="33"/>
      <c r="L22" s="33"/>
    </row>
    <row r="23" spans="4:12" ht="10.5" customHeight="1">
      <c r="D23" s="35"/>
      <c r="E23" s="36"/>
      <c r="F23" s="35"/>
      <c r="G23" s="34"/>
      <c r="H23" s="35"/>
      <c r="I23" s="36"/>
      <c r="J23" s="35"/>
      <c r="K23" s="33"/>
      <c r="L23" s="33"/>
    </row>
    <row r="24" spans="2:12" ht="15">
      <c r="B24" s="2" t="s">
        <v>124</v>
      </c>
      <c r="D24" s="36">
        <f>SUM(D16:D23)</f>
        <v>-3514</v>
      </c>
      <c r="E24" s="36"/>
      <c r="F24" s="36">
        <f>SUM(F16:F23)</f>
        <v>-6297</v>
      </c>
      <c r="G24" s="34"/>
      <c r="H24" s="36">
        <f>SUM(H16:H23)</f>
        <v>-2817</v>
      </c>
      <c r="I24" s="36"/>
      <c r="J24" s="36">
        <f>SUM(J16:J23)</f>
        <v>-1290</v>
      </c>
      <c r="K24" s="33"/>
      <c r="L24" s="33"/>
    </row>
    <row r="25" spans="4:12" ht="13.5">
      <c r="D25" s="35"/>
      <c r="E25" s="36"/>
      <c r="F25" s="35"/>
      <c r="G25" s="34"/>
      <c r="H25" s="35"/>
      <c r="I25" s="36"/>
      <c r="J25" s="35"/>
      <c r="K25" s="33"/>
      <c r="L25" s="33"/>
    </row>
    <row r="26" spans="2:12" ht="13.5">
      <c r="B26" s="1" t="s">
        <v>16</v>
      </c>
      <c r="D26" s="47">
        <v>81</v>
      </c>
      <c r="E26" s="45"/>
      <c r="F26" s="47">
        <v>531</v>
      </c>
      <c r="G26" s="48"/>
      <c r="H26" s="45">
        <v>-480</v>
      </c>
      <c r="I26" s="36"/>
      <c r="J26" s="36">
        <v>-1192</v>
      </c>
      <c r="K26" s="33"/>
      <c r="L26" s="33"/>
    </row>
    <row r="27" spans="4:12" ht="13.5">
      <c r="D27" s="35"/>
      <c r="E27" s="36"/>
      <c r="F27" s="35"/>
      <c r="G27" s="34"/>
      <c r="H27" s="35"/>
      <c r="I27" s="36"/>
      <c r="J27" s="35"/>
      <c r="K27" s="33"/>
      <c r="L27" s="33"/>
    </row>
    <row r="28" spans="2:12" ht="13.5">
      <c r="B28" s="1" t="s">
        <v>17</v>
      </c>
      <c r="D28" s="36">
        <v>0</v>
      </c>
      <c r="E28" s="36"/>
      <c r="F28" s="36">
        <v>0</v>
      </c>
      <c r="G28" s="34"/>
      <c r="H28" s="36">
        <v>0</v>
      </c>
      <c r="I28" s="36"/>
      <c r="J28" s="36">
        <v>0</v>
      </c>
      <c r="K28" s="33"/>
      <c r="L28" s="33"/>
    </row>
    <row r="29" spans="4:12" ht="10.5" customHeight="1">
      <c r="D29" s="37"/>
      <c r="E29" s="36"/>
      <c r="F29" s="37"/>
      <c r="G29" s="34"/>
      <c r="H29" s="37"/>
      <c r="I29" s="36"/>
      <c r="J29" s="37"/>
      <c r="K29" s="33"/>
      <c r="L29" s="33"/>
    </row>
    <row r="30" spans="4:12" ht="10.5" customHeight="1">
      <c r="D30" s="35"/>
      <c r="E30" s="36"/>
      <c r="F30" s="35"/>
      <c r="G30" s="34"/>
      <c r="H30" s="35"/>
      <c r="I30" s="36"/>
      <c r="J30" s="35"/>
      <c r="K30" s="33"/>
      <c r="L30" s="33"/>
    </row>
    <row r="31" spans="2:12" ht="15">
      <c r="B31" s="2" t="s">
        <v>125</v>
      </c>
      <c r="D31" s="35">
        <f>SUM(D24:D30)</f>
        <v>-3433</v>
      </c>
      <c r="E31" s="36"/>
      <c r="F31" s="35">
        <f>SUM(F24:F30)</f>
        <v>-5766</v>
      </c>
      <c r="G31" s="34"/>
      <c r="H31" s="35">
        <f>SUM(H24:H30)</f>
        <v>-3297</v>
      </c>
      <c r="I31" s="36"/>
      <c r="J31" s="35">
        <f>SUM(J24:J30)</f>
        <v>-2482</v>
      </c>
      <c r="K31" s="33"/>
      <c r="L31" s="33"/>
    </row>
    <row r="32" spans="4:12" ht="13.5">
      <c r="D32" s="33"/>
      <c r="E32" s="34"/>
      <c r="F32" s="33"/>
      <c r="G32" s="34"/>
      <c r="H32" s="33"/>
      <c r="I32" s="34"/>
      <c r="J32" s="33"/>
      <c r="K32" s="33"/>
      <c r="L32" s="33"/>
    </row>
    <row r="33" spans="2:12" ht="13.5">
      <c r="B33" s="1" t="s">
        <v>8</v>
      </c>
      <c r="D33" s="35">
        <v>-514</v>
      </c>
      <c r="E33" s="36"/>
      <c r="F33" s="35">
        <v>0</v>
      </c>
      <c r="G33" s="34"/>
      <c r="H33" s="36">
        <v>-514</v>
      </c>
      <c r="I33" s="36"/>
      <c r="J33" s="36">
        <v>0</v>
      </c>
      <c r="K33" s="33"/>
      <c r="L33" s="33"/>
    </row>
    <row r="34" spans="4:12" ht="10.5" customHeight="1">
      <c r="D34" s="33"/>
      <c r="E34" s="34"/>
      <c r="F34" s="33"/>
      <c r="G34" s="34"/>
      <c r="H34" s="33"/>
      <c r="I34" s="34"/>
      <c r="J34" s="33"/>
      <c r="K34" s="33"/>
      <c r="L34" s="33"/>
    </row>
    <row r="35" spans="4:12" ht="10.5" customHeight="1">
      <c r="D35" s="38"/>
      <c r="E35" s="34"/>
      <c r="F35" s="38"/>
      <c r="G35" s="34"/>
      <c r="H35" s="38"/>
      <c r="I35" s="34"/>
      <c r="J35" s="38"/>
      <c r="K35" s="33"/>
      <c r="L35" s="33"/>
    </row>
    <row r="36" spans="2:12" ht="15">
      <c r="B36" s="2" t="s">
        <v>126</v>
      </c>
      <c r="D36" s="39">
        <f>SUM(D31:D35)</f>
        <v>-3947</v>
      </c>
      <c r="E36" s="34"/>
      <c r="F36" s="39">
        <f>SUM(F31:F35)</f>
        <v>-5766</v>
      </c>
      <c r="G36" s="34"/>
      <c r="H36" s="39">
        <f>SUM(H31:H35)</f>
        <v>-3811</v>
      </c>
      <c r="I36" s="34"/>
      <c r="J36" s="39">
        <f>SUM(J31:J35)</f>
        <v>-2482</v>
      </c>
      <c r="K36" s="33"/>
      <c r="L36" s="33"/>
    </row>
    <row r="37" spans="2:12" ht="4.5" customHeight="1" thickBot="1">
      <c r="B37" s="2"/>
      <c r="D37" s="40"/>
      <c r="E37" s="34"/>
      <c r="F37" s="40"/>
      <c r="G37" s="34"/>
      <c r="H37" s="40"/>
      <c r="I37" s="34"/>
      <c r="J37" s="40"/>
      <c r="K37" s="33"/>
      <c r="L37" s="33"/>
    </row>
    <row r="38" spans="4:12" ht="14.25" thickTop="1">
      <c r="D38" s="33"/>
      <c r="E38" s="34"/>
      <c r="F38" s="33"/>
      <c r="G38" s="34"/>
      <c r="H38" s="33"/>
      <c r="I38" s="34"/>
      <c r="J38" s="33"/>
      <c r="K38" s="33"/>
      <c r="L38" s="33"/>
    </row>
    <row r="39" spans="4:12" ht="9" customHeight="1">
      <c r="D39" s="33"/>
      <c r="E39" s="34"/>
      <c r="F39" s="33"/>
      <c r="G39" s="34"/>
      <c r="H39" s="33"/>
      <c r="I39" s="34"/>
      <c r="J39" s="33"/>
      <c r="K39" s="33"/>
      <c r="L39" s="33"/>
    </row>
    <row r="40" spans="2:12" ht="13.5">
      <c r="B40" s="1" t="s">
        <v>45</v>
      </c>
      <c r="D40" s="33"/>
      <c r="E40" s="34"/>
      <c r="F40" s="33"/>
      <c r="G40" s="34"/>
      <c r="H40" s="33"/>
      <c r="I40" s="34"/>
      <c r="J40" s="33"/>
      <c r="K40" s="33"/>
      <c r="L40" s="33"/>
    </row>
    <row r="41" spans="2:12" ht="13.5">
      <c r="B41" s="1" t="s">
        <v>60</v>
      </c>
      <c r="D41" s="33">
        <v>-3951</v>
      </c>
      <c r="E41" s="34"/>
      <c r="F41" s="35">
        <v>-5765</v>
      </c>
      <c r="G41" s="34"/>
      <c r="H41" s="33">
        <f>H45-H42</f>
        <v>-3814</v>
      </c>
      <c r="I41" s="34"/>
      <c r="J41" s="35">
        <f>J45-J42</f>
        <v>-2481</v>
      </c>
      <c r="K41" s="33"/>
      <c r="L41" s="33"/>
    </row>
    <row r="42" spans="2:12" s="9" customFormat="1" ht="13.5">
      <c r="B42" s="9" t="s">
        <v>62</v>
      </c>
      <c r="D42" s="35">
        <v>4</v>
      </c>
      <c r="E42" s="34"/>
      <c r="F42" s="35">
        <v>-1</v>
      </c>
      <c r="G42" s="34"/>
      <c r="H42" s="34">
        <v>3</v>
      </c>
      <c r="I42" s="34"/>
      <c r="J42" s="34">
        <v>-1</v>
      </c>
      <c r="K42" s="34"/>
      <c r="L42" s="34"/>
    </row>
    <row r="43" spans="4:12" s="9" customFormat="1" ht="6" customHeight="1">
      <c r="D43" s="37"/>
      <c r="E43" s="34"/>
      <c r="F43" s="37"/>
      <c r="G43" s="34"/>
      <c r="H43" s="37"/>
      <c r="I43" s="34"/>
      <c r="J43" s="37"/>
      <c r="K43" s="34"/>
      <c r="L43" s="34"/>
    </row>
    <row r="44" spans="4:12" s="9" customFormat="1" ht="6" customHeight="1">
      <c r="D44" s="35"/>
      <c r="E44" s="34"/>
      <c r="F44" s="35"/>
      <c r="G44" s="34"/>
      <c r="H44" s="35"/>
      <c r="I44" s="34"/>
      <c r="J44" s="35"/>
      <c r="K44" s="34"/>
      <c r="L44" s="34"/>
    </row>
    <row r="45" spans="4:12" ht="15">
      <c r="D45" s="39">
        <f>D36</f>
        <v>-3947</v>
      </c>
      <c r="E45" s="34"/>
      <c r="F45" s="39">
        <f>F36</f>
        <v>-5766</v>
      </c>
      <c r="G45" s="34"/>
      <c r="H45" s="39">
        <f>H36</f>
        <v>-3811</v>
      </c>
      <c r="I45" s="34"/>
      <c r="J45" s="39">
        <f>J36</f>
        <v>-2482</v>
      </c>
      <c r="K45" s="34"/>
      <c r="L45" s="34"/>
    </row>
    <row r="46" spans="4:12" ht="3" customHeight="1" thickBot="1">
      <c r="D46" s="41"/>
      <c r="E46" s="34"/>
      <c r="F46" s="41"/>
      <c r="G46" s="34"/>
      <c r="H46" s="41"/>
      <c r="I46" s="34"/>
      <c r="J46" s="41"/>
      <c r="K46" s="33"/>
      <c r="L46" s="33"/>
    </row>
    <row r="47" spans="4:12" ht="13.5">
      <c r="D47" s="33"/>
      <c r="E47" s="34"/>
      <c r="F47" s="33"/>
      <c r="G47" s="34"/>
      <c r="H47" s="33"/>
      <c r="I47" s="34"/>
      <c r="J47" s="33"/>
      <c r="K47" s="33"/>
      <c r="L47" s="33"/>
    </row>
    <row r="48" ht="15">
      <c r="B48" s="2" t="s">
        <v>110</v>
      </c>
    </row>
    <row r="49" ht="15">
      <c r="B49" s="2" t="s">
        <v>99</v>
      </c>
    </row>
    <row r="51" spans="2:12" ht="13.5">
      <c r="B51" s="1" t="s">
        <v>74</v>
      </c>
      <c r="D51" s="42">
        <f>D36/51000*100</f>
        <v>-7.73921568627451</v>
      </c>
      <c r="E51" s="43"/>
      <c r="F51" s="42">
        <f>F36/51000*100</f>
        <v>-11.305882352941177</v>
      </c>
      <c r="G51" s="43"/>
      <c r="H51" s="42">
        <f>H36/51000*100</f>
        <v>-7.472549019607843</v>
      </c>
      <c r="I51" s="43"/>
      <c r="J51" s="42">
        <f>J36/51000*100</f>
        <v>-4.866666666666666</v>
      </c>
      <c r="K51" s="42"/>
      <c r="L51" s="42"/>
    </row>
    <row r="52" ht="7.5" customHeight="1"/>
    <row r="53" spans="2:10" ht="13.5">
      <c r="B53" s="1" t="s">
        <v>46</v>
      </c>
      <c r="D53" s="18" t="s">
        <v>48</v>
      </c>
      <c r="E53" s="19"/>
      <c r="F53" s="18" t="s">
        <v>48</v>
      </c>
      <c r="G53" s="19"/>
      <c r="H53" s="18" t="s">
        <v>48</v>
      </c>
      <c r="I53" s="19"/>
      <c r="J53" s="18" t="s">
        <v>48</v>
      </c>
    </row>
    <row r="55" spans="2:10" ht="42" customHeight="1">
      <c r="B55" s="80" t="s">
        <v>108</v>
      </c>
      <c r="C55" s="75"/>
      <c r="D55" s="75"/>
      <c r="E55" s="75"/>
      <c r="F55" s="75"/>
      <c r="G55" s="75"/>
      <c r="H55" s="75"/>
      <c r="I55" s="75"/>
      <c r="J55" s="75"/>
    </row>
    <row r="56" ht="6" customHeight="1"/>
    <row r="58" spans="4:10" ht="13.5">
      <c r="D58" s="33"/>
      <c r="E58" s="34"/>
      <c r="F58" s="35"/>
      <c r="G58" s="34"/>
      <c r="H58" s="33"/>
      <c r="I58" s="34"/>
      <c r="J58" s="35"/>
    </row>
  </sheetData>
  <mergeCells count="8">
    <mergeCell ref="B55:J55"/>
    <mergeCell ref="D8:F8"/>
    <mergeCell ref="H8:J8"/>
    <mergeCell ref="B6:J6"/>
    <mergeCell ref="B1:J1"/>
    <mergeCell ref="B2:J2"/>
    <mergeCell ref="B3:J3"/>
    <mergeCell ref="B5:J5"/>
  </mergeCells>
  <printOptions/>
  <pageMargins left="0.5" right="0.5" top="0.5" bottom="0.25" header="0.5" footer="0.5"/>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95"/>
  <sheetViews>
    <sheetView showGridLines="0" view="pageBreakPreview" zoomScaleNormal="120" zoomScaleSheetLayoutView="100" workbookViewId="0" topLeftCell="A1">
      <selection activeCell="G15" sqref="G15"/>
    </sheetView>
  </sheetViews>
  <sheetFormatPr defaultColWidth="9.140625" defaultRowHeight="12.75"/>
  <cols>
    <col min="1" max="1" width="1.7109375" style="1" customWidth="1"/>
    <col min="2" max="5" width="9.140625" style="1" customWidth="1"/>
    <col min="6" max="6" width="34.28125" style="1" customWidth="1"/>
    <col min="7" max="7" width="14.7109375" style="1" customWidth="1"/>
    <col min="8" max="8" width="2.28125" style="9" customWidth="1"/>
    <col min="9" max="9" width="14.7109375" style="1" customWidth="1"/>
    <col min="10" max="10" width="1.1484375" style="1" customWidth="1"/>
    <col min="11" max="16384" width="9.140625" style="1" customWidth="1"/>
  </cols>
  <sheetData>
    <row r="1" spans="1:9" ht="15">
      <c r="A1" s="78" t="s">
        <v>0</v>
      </c>
      <c r="B1" s="78"/>
      <c r="C1" s="78"/>
      <c r="D1" s="78"/>
      <c r="E1" s="78"/>
      <c r="F1" s="78"/>
      <c r="G1" s="78"/>
      <c r="H1" s="78"/>
      <c r="I1" s="78"/>
    </row>
    <row r="2" spans="1:9" s="14" customFormat="1" ht="12" customHeight="1">
      <c r="A2" s="79" t="s">
        <v>98</v>
      </c>
      <c r="B2" s="79"/>
      <c r="C2" s="79"/>
      <c r="D2" s="79"/>
      <c r="E2" s="79"/>
      <c r="F2" s="79"/>
      <c r="G2" s="79"/>
      <c r="H2" s="79"/>
      <c r="I2" s="79"/>
    </row>
    <row r="3" spans="1:9" s="14" customFormat="1" ht="12" customHeight="1">
      <c r="A3" s="79" t="s">
        <v>29</v>
      </c>
      <c r="B3" s="79"/>
      <c r="C3" s="79"/>
      <c r="D3" s="79"/>
      <c r="E3" s="79"/>
      <c r="F3" s="79"/>
      <c r="G3" s="79"/>
      <c r="H3" s="79"/>
      <c r="I3" s="79"/>
    </row>
    <row r="4" spans="1:9" s="14" customFormat="1" ht="13.5">
      <c r="A4" s="13"/>
      <c r="B4" s="13"/>
      <c r="C4" s="13"/>
      <c r="D4" s="13"/>
      <c r="E4" s="13"/>
      <c r="F4" s="13"/>
      <c r="G4" s="13"/>
      <c r="H4" s="13"/>
      <c r="I4" s="13"/>
    </row>
    <row r="5" spans="2:9" ht="15">
      <c r="B5" s="78" t="s">
        <v>53</v>
      </c>
      <c r="C5" s="78"/>
      <c r="D5" s="78"/>
      <c r="E5" s="78"/>
      <c r="F5" s="78"/>
      <c r="G5" s="78"/>
      <c r="H5" s="78"/>
      <c r="I5" s="78"/>
    </row>
    <row r="6" spans="2:9" ht="15">
      <c r="B6" s="78" t="s">
        <v>127</v>
      </c>
      <c r="C6" s="78"/>
      <c r="D6" s="78"/>
      <c r="E6" s="78"/>
      <c r="F6" s="78"/>
      <c r="G6" s="78"/>
      <c r="H6" s="78"/>
      <c r="I6" s="78"/>
    </row>
    <row r="7" spans="1:9" ht="12.75" customHeight="1">
      <c r="A7" s="3"/>
      <c r="B7" s="3"/>
      <c r="C7" s="3"/>
      <c r="D7" s="3"/>
      <c r="E7" s="3"/>
      <c r="F7" s="3"/>
      <c r="G7" s="3"/>
      <c r="H7" s="3"/>
      <c r="I7" s="3"/>
    </row>
    <row r="8" spans="7:9" ht="15">
      <c r="G8" s="20" t="s">
        <v>54</v>
      </c>
      <c r="H8" s="10"/>
      <c r="I8" s="20" t="s">
        <v>101</v>
      </c>
    </row>
    <row r="9" spans="7:9" ht="15">
      <c r="G9" s="20" t="s">
        <v>102</v>
      </c>
      <c r="H9" s="11"/>
      <c r="I9" s="20" t="s">
        <v>55</v>
      </c>
    </row>
    <row r="10" spans="7:9" ht="15">
      <c r="G10" s="72" t="s">
        <v>121</v>
      </c>
      <c r="H10" s="11"/>
      <c r="I10" s="72" t="s">
        <v>122</v>
      </c>
    </row>
    <row r="11" spans="7:9" ht="15">
      <c r="G11" s="20" t="s">
        <v>14</v>
      </c>
      <c r="H11" s="11"/>
      <c r="I11" s="15" t="s">
        <v>14</v>
      </c>
    </row>
    <row r="12" spans="7:9" ht="15">
      <c r="G12" s="56"/>
      <c r="H12" s="57"/>
      <c r="I12" s="33"/>
    </row>
    <row r="13" spans="2:9" ht="15">
      <c r="B13" s="2" t="s">
        <v>72</v>
      </c>
      <c r="G13" s="47">
        <f>-278-3019</f>
        <v>-3297</v>
      </c>
      <c r="H13" s="36"/>
      <c r="I13" s="35">
        <v>-2482</v>
      </c>
    </row>
    <row r="14" spans="7:9" ht="7.5" customHeight="1">
      <c r="G14" s="35"/>
      <c r="H14" s="36"/>
      <c r="I14" s="35"/>
    </row>
    <row r="15" spans="2:9" ht="13.5">
      <c r="B15" s="1" t="s">
        <v>104</v>
      </c>
      <c r="G15" s="35"/>
      <c r="H15" s="36"/>
      <c r="I15" s="35"/>
    </row>
    <row r="16" spans="2:9" ht="13.5">
      <c r="B16" s="1" t="s">
        <v>75</v>
      </c>
      <c r="G16" s="47">
        <v>65</v>
      </c>
      <c r="H16" s="36"/>
      <c r="I16" s="33">
        <v>121</v>
      </c>
    </row>
    <row r="17" spans="2:9" ht="13.5">
      <c r="B17" s="1" t="s">
        <v>84</v>
      </c>
      <c r="G17" s="35">
        <v>0</v>
      </c>
      <c r="H17" s="36"/>
      <c r="I17" s="35">
        <v>-3786</v>
      </c>
    </row>
    <row r="18" spans="2:9" ht="13.5" hidden="1">
      <c r="B18" s="1" t="s">
        <v>76</v>
      </c>
      <c r="G18" s="35">
        <v>0</v>
      </c>
      <c r="H18" s="36"/>
      <c r="I18" s="35">
        <v>0</v>
      </c>
    </row>
    <row r="19" spans="2:9" ht="13.5">
      <c r="B19" s="1" t="s">
        <v>56</v>
      </c>
      <c r="G19" s="47">
        <v>760</v>
      </c>
      <c r="H19" s="36"/>
      <c r="I19" s="35">
        <v>1206</v>
      </c>
    </row>
    <row r="20" spans="2:9" ht="13.5">
      <c r="B20" s="1" t="s">
        <v>86</v>
      </c>
      <c r="G20" s="35">
        <v>0</v>
      </c>
      <c r="H20" s="36"/>
      <c r="I20" s="35">
        <v>-14</v>
      </c>
    </row>
    <row r="21" spans="2:9" ht="13.5">
      <c r="B21" s="1" t="s">
        <v>85</v>
      </c>
      <c r="G21" s="35">
        <v>0</v>
      </c>
      <c r="H21" s="36"/>
      <c r="I21" s="35">
        <v>-885</v>
      </c>
    </row>
    <row r="22" spans="7:9" ht="6" customHeight="1">
      <c r="G22" s="37"/>
      <c r="H22" s="36"/>
      <c r="I22" s="37"/>
    </row>
    <row r="23" spans="7:9" ht="6" customHeight="1">
      <c r="G23" s="36"/>
      <c r="H23" s="36"/>
      <c r="I23" s="36"/>
    </row>
    <row r="24" spans="2:9" ht="15">
      <c r="B24" s="2" t="s">
        <v>73</v>
      </c>
      <c r="F24" s="23"/>
      <c r="G24" s="47">
        <f>SUM(G13:G23)</f>
        <v>-2472</v>
      </c>
      <c r="H24" s="45"/>
      <c r="I24" s="35">
        <f>SUM(I13:I23)</f>
        <v>-5840</v>
      </c>
    </row>
    <row r="25" spans="2:9" ht="7.5" customHeight="1">
      <c r="B25" s="2"/>
      <c r="F25" s="23"/>
      <c r="G25" s="47"/>
      <c r="H25" s="45"/>
      <c r="I25" s="35"/>
    </row>
    <row r="26" spans="2:9" ht="13.5">
      <c r="B26" s="1" t="s">
        <v>103</v>
      </c>
      <c r="F26" s="23"/>
      <c r="G26" s="47"/>
      <c r="H26" s="45"/>
      <c r="I26" s="35"/>
    </row>
    <row r="27" spans="2:9" ht="13.5">
      <c r="B27" s="1" t="s">
        <v>105</v>
      </c>
      <c r="F27" s="23"/>
      <c r="G27" s="47">
        <v>8701</v>
      </c>
      <c r="H27" s="45"/>
      <c r="I27" s="35">
        <f>-9635-185+333</f>
        <v>-9487</v>
      </c>
    </row>
    <row r="28" spans="2:9" ht="13.5">
      <c r="B28" s="1" t="s">
        <v>67</v>
      </c>
      <c r="F28" s="23"/>
      <c r="G28" s="47">
        <v>0</v>
      </c>
      <c r="H28" s="45"/>
      <c r="I28" s="35">
        <v>2611</v>
      </c>
    </row>
    <row r="29" spans="2:9" ht="13.5">
      <c r="B29" s="1" t="s">
        <v>106</v>
      </c>
      <c r="F29" s="23"/>
      <c r="G29" s="47">
        <v>-4005</v>
      </c>
      <c r="H29" s="45"/>
      <c r="I29" s="35">
        <f>15169+16</f>
        <v>15185</v>
      </c>
    </row>
    <row r="30" spans="6:9" ht="6" customHeight="1">
      <c r="F30" s="23"/>
      <c r="G30" s="46"/>
      <c r="H30" s="45"/>
      <c r="I30" s="37"/>
    </row>
    <row r="31" spans="6:9" ht="6" customHeight="1">
      <c r="F31" s="23"/>
      <c r="G31" s="45"/>
      <c r="H31" s="45"/>
      <c r="I31" s="36"/>
    </row>
    <row r="32" spans="2:9" ht="15">
      <c r="B32" s="2" t="s">
        <v>70</v>
      </c>
      <c r="F32" s="23"/>
      <c r="G32" s="47">
        <f>SUM(G24:G31)</f>
        <v>2224</v>
      </c>
      <c r="H32" s="45"/>
      <c r="I32" s="35">
        <f>SUM(I24:I31)</f>
        <v>2469</v>
      </c>
    </row>
    <row r="33" spans="6:9" ht="7.5" customHeight="1">
      <c r="F33" s="23"/>
      <c r="G33" s="47"/>
      <c r="H33" s="45"/>
      <c r="I33" s="35"/>
    </row>
    <row r="34" spans="2:9" ht="13.5">
      <c r="B34" s="1" t="s">
        <v>18</v>
      </c>
      <c r="F34" s="23"/>
      <c r="G34" s="47">
        <v>0</v>
      </c>
      <c r="H34" s="45"/>
      <c r="I34" s="35">
        <v>-80</v>
      </c>
    </row>
    <row r="35" spans="6:9" ht="6" customHeight="1">
      <c r="F35" s="23"/>
      <c r="G35" s="46"/>
      <c r="H35" s="45"/>
      <c r="I35" s="37"/>
    </row>
    <row r="36" spans="6:9" ht="6" customHeight="1">
      <c r="F36" s="23"/>
      <c r="G36" s="47"/>
      <c r="H36" s="45"/>
      <c r="I36" s="35"/>
    </row>
    <row r="37" spans="2:9" ht="15">
      <c r="B37" s="2" t="s">
        <v>78</v>
      </c>
      <c r="F37" s="23"/>
      <c r="G37" s="50">
        <f>SUM(G32:G36)</f>
        <v>2224</v>
      </c>
      <c r="H37" s="50"/>
      <c r="I37" s="58">
        <f>SUM(I32:I36)</f>
        <v>2389</v>
      </c>
    </row>
    <row r="38" spans="6:9" ht="3" customHeight="1">
      <c r="F38" s="23"/>
      <c r="G38" s="46"/>
      <c r="H38" s="45"/>
      <c r="I38" s="37"/>
    </row>
    <row r="39" spans="6:9" ht="13.5">
      <c r="F39" s="23"/>
      <c r="G39" s="47"/>
      <c r="H39" s="45"/>
      <c r="I39" s="35"/>
    </row>
    <row r="40" spans="2:9" ht="15">
      <c r="B40" s="2" t="s">
        <v>71</v>
      </c>
      <c r="F40" s="23"/>
      <c r="G40" s="47"/>
      <c r="H40" s="45"/>
      <c r="I40" s="35"/>
    </row>
    <row r="41" spans="2:9" ht="13.5">
      <c r="B41" s="1" t="s">
        <v>87</v>
      </c>
      <c r="F41" s="23"/>
      <c r="G41" s="47">
        <v>0</v>
      </c>
      <c r="H41" s="45"/>
      <c r="I41" s="35">
        <v>-9</v>
      </c>
    </row>
    <row r="42" spans="2:9" ht="13.5">
      <c r="B42" s="1" t="s">
        <v>120</v>
      </c>
      <c r="F42" s="23"/>
      <c r="G42" s="47">
        <f>9808-9808+6789+3019</f>
        <v>9808</v>
      </c>
      <c r="H42" s="45"/>
      <c r="I42" s="35">
        <v>0</v>
      </c>
    </row>
    <row r="43" spans="2:9" ht="13.5">
      <c r="B43" s="1" t="s">
        <v>88</v>
      </c>
      <c r="F43" s="23"/>
      <c r="G43" s="47">
        <v>0</v>
      </c>
      <c r="H43" s="45"/>
      <c r="I43" s="35">
        <v>2852</v>
      </c>
    </row>
    <row r="44" spans="2:9" ht="13.5">
      <c r="B44" s="1" t="s">
        <v>17</v>
      </c>
      <c r="F44" s="23"/>
      <c r="G44" s="47">
        <v>0</v>
      </c>
      <c r="H44" s="45"/>
      <c r="I44" s="35">
        <v>37</v>
      </c>
    </row>
    <row r="45" spans="6:9" ht="6" customHeight="1">
      <c r="F45" s="23"/>
      <c r="G45" s="46"/>
      <c r="H45" s="45"/>
      <c r="I45" s="37"/>
    </row>
    <row r="46" spans="6:9" ht="6" customHeight="1">
      <c r="F46" s="23"/>
      <c r="G46" s="47"/>
      <c r="H46" s="45"/>
      <c r="I46" s="35"/>
    </row>
    <row r="47" spans="2:9" ht="15">
      <c r="B47" s="2" t="s">
        <v>89</v>
      </c>
      <c r="F47" s="23"/>
      <c r="G47" s="58">
        <f>SUM(G40:G46)</f>
        <v>9808</v>
      </c>
      <c r="H47" s="50"/>
      <c r="I47" s="58">
        <f>SUM(I40:I46)</f>
        <v>2880</v>
      </c>
    </row>
    <row r="48" spans="6:9" ht="3" customHeight="1">
      <c r="F48" s="23"/>
      <c r="G48" s="46"/>
      <c r="H48" s="45"/>
      <c r="I48" s="37"/>
    </row>
    <row r="49" spans="6:9" ht="13.5">
      <c r="F49" s="23"/>
      <c r="G49" s="47"/>
      <c r="H49" s="45"/>
      <c r="I49" s="35"/>
    </row>
    <row r="50" spans="2:9" ht="15">
      <c r="B50" s="2" t="s">
        <v>57</v>
      </c>
      <c r="F50" s="23"/>
      <c r="G50" s="47"/>
      <c r="H50" s="45"/>
      <c r="I50" s="35"/>
    </row>
    <row r="51" spans="2:9" ht="13.5">
      <c r="B51" s="1" t="s">
        <v>66</v>
      </c>
      <c r="F51" s="23"/>
      <c r="G51" s="45">
        <v>321</v>
      </c>
      <c r="H51" s="45"/>
      <c r="I51" s="36">
        <v>-874</v>
      </c>
    </row>
    <row r="52" spans="2:9" ht="13.5">
      <c r="B52" s="1" t="s">
        <v>16</v>
      </c>
      <c r="F52" s="23"/>
      <c r="G52" s="45">
        <v>-760</v>
      </c>
      <c r="H52" s="45"/>
      <c r="I52" s="36">
        <v>-1147</v>
      </c>
    </row>
    <row r="53" spans="6:9" ht="6" customHeight="1">
      <c r="F53" s="23"/>
      <c r="G53" s="46"/>
      <c r="H53" s="45"/>
      <c r="I53" s="37"/>
    </row>
    <row r="54" spans="6:9" ht="6" customHeight="1">
      <c r="F54" s="23"/>
      <c r="G54" s="47"/>
      <c r="H54" s="45"/>
      <c r="I54" s="35"/>
    </row>
    <row r="55" spans="2:9" ht="15">
      <c r="B55" s="2" t="s">
        <v>77</v>
      </c>
      <c r="F55" s="23"/>
      <c r="G55" s="50">
        <f>SUM(G50:G54)</f>
        <v>-439</v>
      </c>
      <c r="H55" s="50"/>
      <c r="I55" s="58">
        <f>SUM(I50:I54)</f>
        <v>-2021</v>
      </c>
    </row>
    <row r="56" spans="6:9" ht="3" customHeight="1">
      <c r="F56" s="23"/>
      <c r="G56" s="46"/>
      <c r="H56" s="45"/>
      <c r="I56" s="37"/>
    </row>
    <row r="57" spans="6:9" ht="13.5">
      <c r="F57" s="23"/>
      <c r="G57" s="47"/>
      <c r="H57" s="45"/>
      <c r="I57" s="35"/>
    </row>
    <row r="58" spans="2:9" ht="15">
      <c r="B58" s="2" t="s">
        <v>59</v>
      </c>
      <c r="F58" s="23"/>
      <c r="G58" s="47">
        <f>G37+G47+G55</f>
        <v>11593</v>
      </c>
      <c r="H58" s="45"/>
      <c r="I58" s="47">
        <f>I37+I47+I55</f>
        <v>3248</v>
      </c>
    </row>
    <row r="59" spans="1:9" ht="15">
      <c r="A59" s="2"/>
      <c r="F59" s="23"/>
      <c r="G59" s="47"/>
      <c r="H59" s="45"/>
      <c r="I59" s="35"/>
    </row>
    <row r="60" spans="2:9" ht="15">
      <c r="B60" s="2" t="s">
        <v>58</v>
      </c>
      <c r="F60" s="23"/>
      <c r="G60" s="47">
        <v>-15747</v>
      </c>
      <c r="H60" s="45"/>
      <c r="I60" s="35">
        <v>-18995</v>
      </c>
    </row>
    <row r="61" spans="2:9" ht="6" customHeight="1">
      <c r="B61" s="2"/>
      <c r="F61" s="23"/>
      <c r="G61" s="47"/>
      <c r="H61" s="45"/>
      <c r="I61" s="35"/>
    </row>
    <row r="62" spans="1:9" ht="6" customHeight="1">
      <c r="A62" s="2"/>
      <c r="B62" s="2"/>
      <c r="F62" s="23"/>
      <c r="G62" s="52"/>
      <c r="H62" s="45"/>
      <c r="I62" s="59"/>
    </row>
    <row r="63" spans="2:9" ht="15">
      <c r="B63" s="2" t="s">
        <v>107</v>
      </c>
      <c r="F63" s="23"/>
      <c r="G63" s="50">
        <f>SUM(G58:G62)</f>
        <v>-4154</v>
      </c>
      <c r="H63" s="50"/>
      <c r="I63" s="50">
        <f>SUM(I58:I62)</f>
        <v>-15747</v>
      </c>
    </row>
    <row r="64" spans="6:9" ht="4.5" customHeight="1" thickBot="1">
      <c r="F64" s="23"/>
      <c r="G64" s="60"/>
      <c r="H64" s="50"/>
      <c r="I64" s="61"/>
    </row>
    <row r="65" spans="6:9" ht="14.25" thickTop="1">
      <c r="F65" s="23"/>
      <c r="G65" s="22"/>
      <c r="H65" s="24"/>
      <c r="I65" s="4"/>
    </row>
    <row r="67" spans="2:9" ht="27.75" customHeight="1">
      <c r="B67" s="80" t="s">
        <v>100</v>
      </c>
      <c r="C67" s="75"/>
      <c r="D67" s="75"/>
      <c r="E67" s="75"/>
      <c r="F67" s="75"/>
      <c r="G67" s="75"/>
      <c r="H67" s="75"/>
      <c r="I67" s="75"/>
    </row>
    <row r="68" spans="6:8" ht="6" customHeight="1">
      <c r="F68" s="23"/>
      <c r="G68" s="23"/>
      <c r="H68" s="31"/>
    </row>
    <row r="70" spans="6:8" ht="13.5">
      <c r="F70" s="23"/>
      <c r="G70" s="23"/>
      <c r="H70" s="31"/>
    </row>
    <row r="71" spans="6:8" ht="13.5">
      <c r="F71" s="23"/>
      <c r="G71" s="23"/>
      <c r="H71" s="31"/>
    </row>
    <row r="72" spans="6:8" ht="13.5">
      <c r="F72" s="23"/>
      <c r="G72" s="23"/>
      <c r="H72" s="31"/>
    </row>
    <row r="73" spans="6:8" ht="13.5">
      <c r="F73" s="23"/>
      <c r="G73" s="23"/>
      <c r="H73" s="31"/>
    </row>
    <row r="74" spans="6:8" ht="13.5">
      <c r="F74" s="23"/>
      <c r="G74" s="23"/>
      <c r="H74" s="31"/>
    </row>
    <row r="75" spans="6:8" ht="13.5">
      <c r="F75" s="23"/>
      <c r="G75" s="23"/>
      <c r="H75" s="31"/>
    </row>
    <row r="76" spans="6:8" ht="13.5">
      <c r="F76" s="23"/>
      <c r="G76" s="23"/>
      <c r="H76" s="31"/>
    </row>
    <row r="77" spans="6:8" ht="13.5">
      <c r="F77" s="23"/>
      <c r="G77" s="23"/>
      <c r="H77" s="31"/>
    </row>
    <row r="78" spans="6:8" ht="13.5">
      <c r="F78" s="23"/>
      <c r="G78" s="23"/>
      <c r="H78" s="31"/>
    </row>
    <row r="79" spans="6:8" ht="13.5">
      <c r="F79" s="23"/>
      <c r="G79" s="23"/>
      <c r="H79" s="31"/>
    </row>
    <row r="80" spans="6:8" ht="13.5">
      <c r="F80" s="23"/>
      <c r="G80" s="23"/>
      <c r="H80" s="31"/>
    </row>
    <row r="81" spans="6:8" ht="13.5">
      <c r="F81" s="23"/>
      <c r="G81" s="23"/>
      <c r="H81" s="31"/>
    </row>
    <row r="82" spans="6:8" ht="13.5">
      <c r="F82" s="23"/>
      <c r="G82" s="23"/>
      <c r="H82" s="31"/>
    </row>
    <row r="83" spans="6:8" ht="13.5">
      <c r="F83" s="23"/>
      <c r="G83" s="23"/>
      <c r="H83" s="31"/>
    </row>
    <row r="84" spans="6:8" ht="13.5">
      <c r="F84" s="23"/>
      <c r="G84" s="23"/>
      <c r="H84" s="31"/>
    </row>
    <row r="85" spans="6:8" ht="13.5">
      <c r="F85" s="23"/>
      <c r="G85" s="23"/>
      <c r="H85" s="31"/>
    </row>
    <row r="86" spans="6:8" ht="13.5">
      <c r="F86" s="23"/>
      <c r="G86" s="23"/>
      <c r="H86" s="31"/>
    </row>
    <row r="87" spans="6:8" ht="13.5">
      <c r="F87" s="23"/>
      <c r="G87" s="23"/>
      <c r="H87" s="31"/>
    </row>
    <row r="88" spans="6:8" ht="13.5">
      <c r="F88" s="23"/>
      <c r="G88" s="23"/>
      <c r="H88" s="31"/>
    </row>
    <row r="89" spans="6:8" ht="13.5">
      <c r="F89" s="23"/>
      <c r="G89" s="23"/>
      <c r="H89" s="31"/>
    </row>
    <row r="90" spans="6:8" ht="13.5">
      <c r="F90" s="23"/>
      <c r="G90" s="23"/>
      <c r="H90" s="31"/>
    </row>
    <row r="91" spans="6:8" ht="13.5">
      <c r="F91" s="23"/>
      <c r="G91" s="23"/>
      <c r="H91" s="31"/>
    </row>
    <row r="92" spans="6:8" ht="13.5">
      <c r="F92" s="23"/>
      <c r="G92" s="23"/>
      <c r="H92" s="31"/>
    </row>
    <row r="93" spans="6:8" ht="13.5">
      <c r="F93" s="23"/>
      <c r="G93" s="23"/>
      <c r="H93" s="31"/>
    </row>
    <row r="94" spans="6:8" ht="13.5">
      <c r="F94" s="23"/>
      <c r="G94" s="23"/>
      <c r="H94" s="31"/>
    </row>
    <row r="95" spans="6:8" ht="13.5">
      <c r="F95" s="23"/>
      <c r="G95" s="23"/>
      <c r="H95" s="31"/>
    </row>
  </sheetData>
  <mergeCells count="6">
    <mergeCell ref="B67:I67"/>
    <mergeCell ref="B6:I6"/>
    <mergeCell ref="B5:I5"/>
    <mergeCell ref="A1:I1"/>
    <mergeCell ref="A2:I2"/>
    <mergeCell ref="A3:I3"/>
  </mergeCells>
  <printOptions/>
  <pageMargins left="0.39" right="0.35" top="0.53" bottom="0.47" header="0.5" footer="0.5"/>
  <pageSetup blackAndWhite="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B1:J49"/>
  <sheetViews>
    <sheetView showGridLines="0" tabSelected="1" view="pageBreakPreview" zoomScaleSheetLayoutView="100" workbookViewId="0" topLeftCell="A1">
      <selection activeCell="H8" sqref="H8"/>
    </sheetView>
  </sheetViews>
  <sheetFormatPr defaultColWidth="9.140625" defaultRowHeight="12.75"/>
  <cols>
    <col min="1" max="1" width="1.1484375" style="1" customWidth="1"/>
    <col min="2" max="3" width="9.140625" style="1" customWidth="1"/>
    <col min="4" max="4" width="14.140625" style="1" customWidth="1"/>
    <col min="5" max="5" width="1.421875" style="1" customWidth="1"/>
    <col min="6" max="9" width="14.28125" style="1" customWidth="1"/>
    <col min="10" max="10" width="1.28515625" style="1" customWidth="1"/>
    <col min="11" max="16384" width="9.140625" style="1" customWidth="1"/>
  </cols>
  <sheetData>
    <row r="1" spans="2:10" ht="15">
      <c r="B1" s="78" t="s">
        <v>0</v>
      </c>
      <c r="C1" s="78"/>
      <c r="D1" s="78"/>
      <c r="E1" s="78"/>
      <c r="F1" s="78"/>
      <c r="G1" s="78"/>
      <c r="H1" s="78"/>
      <c r="I1" s="78"/>
      <c r="J1" s="78"/>
    </row>
    <row r="2" spans="2:10" s="14" customFormat="1" ht="12" customHeight="1">
      <c r="B2" s="79" t="s">
        <v>98</v>
      </c>
      <c r="C2" s="79"/>
      <c r="D2" s="79"/>
      <c r="E2" s="79"/>
      <c r="F2" s="79"/>
      <c r="G2" s="79"/>
      <c r="H2" s="79"/>
      <c r="I2" s="79"/>
      <c r="J2" s="79"/>
    </row>
    <row r="3" spans="2:10" s="14" customFormat="1" ht="12" customHeight="1">
      <c r="B3" s="79" t="s">
        <v>29</v>
      </c>
      <c r="C3" s="79"/>
      <c r="D3" s="79"/>
      <c r="E3" s="79"/>
      <c r="F3" s="79"/>
      <c r="G3" s="79"/>
      <c r="H3" s="79"/>
      <c r="I3" s="79"/>
      <c r="J3" s="79"/>
    </row>
    <row r="4" spans="2:10" s="14" customFormat="1" ht="13.5">
      <c r="B4" s="13"/>
      <c r="C4" s="13"/>
      <c r="D4" s="13"/>
      <c r="E4" s="13"/>
      <c r="F4" s="13"/>
      <c r="G4" s="13"/>
      <c r="H4" s="13"/>
      <c r="I4" s="13"/>
      <c r="J4" s="13"/>
    </row>
    <row r="5" spans="2:10" ht="15">
      <c r="B5" s="78" t="s">
        <v>49</v>
      </c>
      <c r="C5" s="78"/>
      <c r="D5" s="78"/>
      <c r="E5" s="78"/>
      <c r="F5" s="78"/>
      <c r="G5" s="78"/>
      <c r="H5" s="78"/>
      <c r="I5" s="78"/>
      <c r="J5" s="55"/>
    </row>
    <row r="6" spans="2:10" ht="15">
      <c r="B6" s="78" t="s">
        <v>81</v>
      </c>
      <c r="C6" s="78"/>
      <c r="D6" s="78"/>
      <c r="E6" s="78"/>
      <c r="F6" s="78"/>
      <c r="G6" s="78"/>
      <c r="H6" s="78"/>
      <c r="I6" s="78"/>
      <c r="J6" s="55"/>
    </row>
    <row r="7" spans="2:10" ht="15">
      <c r="B7" s="3"/>
      <c r="C7" s="3"/>
      <c r="D7" s="3"/>
      <c r="E7" s="3"/>
      <c r="F7" s="3"/>
      <c r="G7" s="3"/>
      <c r="H7" s="3"/>
      <c r="I7" s="3"/>
      <c r="J7" s="3"/>
    </row>
    <row r="9" spans="6:9" s="16" customFormat="1" ht="15">
      <c r="F9" s="3" t="s">
        <v>111</v>
      </c>
      <c r="G9" s="3" t="s">
        <v>113</v>
      </c>
      <c r="H9" s="3" t="s">
        <v>19</v>
      </c>
      <c r="I9" s="3" t="s">
        <v>115</v>
      </c>
    </row>
    <row r="10" spans="6:9" s="16" customFormat="1" ht="15">
      <c r="F10" s="3" t="s">
        <v>112</v>
      </c>
      <c r="G10" s="3" t="s">
        <v>114</v>
      </c>
      <c r="H10" s="3" t="s">
        <v>65</v>
      </c>
      <c r="I10" s="3" t="s">
        <v>116</v>
      </c>
    </row>
    <row r="11" spans="6:9" s="16" customFormat="1" ht="17.25" customHeight="1">
      <c r="F11" s="3" t="s">
        <v>14</v>
      </c>
      <c r="G11" s="3" t="s">
        <v>14</v>
      </c>
      <c r="H11" s="3" t="s">
        <v>14</v>
      </c>
      <c r="I11" s="3" t="s">
        <v>14</v>
      </c>
    </row>
    <row r="12" spans="6:9" ht="13.5">
      <c r="F12" s="5"/>
      <c r="G12" s="5"/>
      <c r="H12" s="5"/>
      <c r="I12" s="5"/>
    </row>
    <row r="13" spans="2:9" ht="15">
      <c r="B13" s="70" t="s">
        <v>50</v>
      </c>
      <c r="F13" s="62"/>
      <c r="G13" s="62"/>
      <c r="H13" s="62"/>
      <c r="I13" s="62"/>
    </row>
    <row r="14" spans="6:9" ht="13.5">
      <c r="F14" s="62"/>
      <c r="G14" s="62"/>
      <c r="H14" s="62"/>
      <c r="I14" s="62"/>
    </row>
    <row r="15" spans="2:9" ht="15">
      <c r="B15" s="1" t="s">
        <v>51</v>
      </c>
      <c r="F15" s="62">
        <v>51000</v>
      </c>
      <c r="G15" s="62">
        <v>-28881</v>
      </c>
      <c r="H15" s="62">
        <v>2061</v>
      </c>
      <c r="I15" s="63">
        <f>SUM(F15:H15)</f>
        <v>24180</v>
      </c>
    </row>
    <row r="16" spans="6:9" ht="15">
      <c r="F16" s="62"/>
      <c r="G16" s="62"/>
      <c r="H16" s="62"/>
      <c r="I16" s="63"/>
    </row>
    <row r="17" spans="2:9" ht="15">
      <c r="B17" s="1" t="s">
        <v>118</v>
      </c>
      <c r="F17" s="62">
        <v>0</v>
      </c>
      <c r="G17" s="73">
        <f>-795+795-3814</f>
        <v>-3814</v>
      </c>
      <c r="H17" s="62">
        <v>3</v>
      </c>
      <c r="I17" s="63">
        <f>SUM(F17:H17)</f>
        <v>-3811</v>
      </c>
    </row>
    <row r="18" spans="6:9" ht="15">
      <c r="F18" s="62"/>
      <c r="G18" s="62"/>
      <c r="H18" s="62"/>
      <c r="I18" s="63"/>
    </row>
    <row r="19" spans="6:9" ht="15">
      <c r="F19" s="64"/>
      <c r="G19" s="64"/>
      <c r="H19" s="64"/>
      <c r="I19" s="65"/>
    </row>
    <row r="20" spans="2:9" ht="15">
      <c r="B20" s="2" t="s">
        <v>82</v>
      </c>
      <c r="F20" s="66">
        <f>SUM(F14:F19)</f>
        <v>51000</v>
      </c>
      <c r="G20" s="66">
        <f>SUM(G14:G19)</f>
        <v>-32695</v>
      </c>
      <c r="H20" s="66">
        <f>SUM(H14:H19)</f>
        <v>2064</v>
      </c>
      <c r="I20" s="66">
        <f>SUM(I14:I19)</f>
        <v>20369</v>
      </c>
    </row>
    <row r="21" spans="6:9" ht="6" customHeight="1" thickBot="1">
      <c r="F21" s="67"/>
      <c r="G21" s="67"/>
      <c r="H21" s="67"/>
      <c r="I21" s="68"/>
    </row>
    <row r="22" spans="6:9" ht="13.5">
      <c r="F22" s="62"/>
      <c r="G22" s="62"/>
      <c r="H22" s="62"/>
      <c r="I22" s="62"/>
    </row>
    <row r="23" spans="6:9" ht="13.5">
      <c r="F23" s="62"/>
      <c r="G23" s="62"/>
      <c r="H23" s="62"/>
      <c r="I23" s="62"/>
    </row>
    <row r="24" spans="2:9" ht="15">
      <c r="B24" s="70" t="s">
        <v>117</v>
      </c>
      <c r="F24" s="33"/>
      <c r="G24" s="33"/>
      <c r="H24" s="33"/>
      <c r="I24" s="33"/>
    </row>
    <row r="25" spans="6:9" ht="13.5">
      <c r="F25" s="33"/>
      <c r="G25" s="33"/>
      <c r="H25" s="33"/>
      <c r="I25" s="33"/>
    </row>
    <row r="26" spans="2:9" ht="15">
      <c r="B26" s="1" t="s">
        <v>52</v>
      </c>
      <c r="F26" s="62">
        <f>F15</f>
        <v>51000</v>
      </c>
      <c r="G26" s="62">
        <f>-26401+1</f>
        <v>-26400</v>
      </c>
      <c r="H26" s="62">
        <v>2020</v>
      </c>
      <c r="I26" s="63">
        <f>SUM(F26:H26)</f>
        <v>26620</v>
      </c>
    </row>
    <row r="27" spans="6:9" ht="15">
      <c r="F27" s="62"/>
      <c r="G27" s="62"/>
      <c r="H27" s="62"/>
      <c r="I27" s="63"/>
    </row>
    <row r="28" spans="2:9" ht="15">
      <c r="B28" s="1" t="s">
        <v>118</v>
      </c>
      <c r="F28" s="62">
        <v>0</v>
      </c>
      <c r="G28" s="62">
        <f>-2481+1-1</f>
        <v>-2481</v>
      </c>
      <c r="H28" s="62">
        <v>41</v>
      </c>
      <c r="I28" s="63">
        <f>SUM(F28:H28)</f>
        <v>-2440</v>
      </c>
    </row>
    <row r="29" spans="6:9" ht="15">
      <c r="F29" s="62"/>
      <c r="G29" s="62"/>
      <c r="H29" s="62"/>
      <c r="I29" s="63"/>
    </row>
    <row r="30" spans="6:9" ht="15">
      <c r="F30" s="64"/>
      <c r="G30" s="64"/>
      <c r="H30" s="64"/>
      <c r="I30" s="65"/>
    </row>
    <row r="31" spans="2:9" ht="15">
      <c r="B31" s="2" t="s">
        <v>83</v>
      </c>
      <c r="F31" s="66">
        <f>SUM(F25:F30)</f>
        <v>51000</v>
      </c>
      <c r="G31" s="66">
        <f>SUM(G25:G30)</f>
        <v>-28881</v>
      </c>
      <c r="H31" s="66">
        <f>SUM(H25:H30)</f>
        <v>2061</v>
      </c>
      <c r="I31" s="66">
        <f>SUM(I25:I30)</f>
        <v>24180</v>
      </c>
    </row>
    <row r="32" spans="6:9" ht="6" customHeight="1" thickBot="1">
      <c r="F32" s="67"/>
      <c r="G32" s="67"/>
      <c r="H32" s="67"/>
      <c r="I32" s="69"/>
    </row>
    <row r="33" spans="6:9" ht="13.5">
      <c r="F33" s="5"/>
      <c r="G33" s="5"/>
      <c r="H33" s="5"/>
      <c r="I33" s="5"/>
    </row>
    <row r="34" spans="6:9" ht="13.5">
      <c r="F34" s="5"/>
      <c r="G34" s="5"/>
      <c r="H34" s="5"/>
      <c r="I34" s="5"/>
    </row>
    <row r="35" spans="2:9" ht="42" customHeight="1">
      <c r="B35" s="80" t="s">
        <v>119</v>
      </c>
      <c r="C35" s="80"/>
      <c r="D35" s="80"/>
      <c r="E35" s="80"/>
      <c r="F35" s="80"/>
      <c r="G35" s="80"/>
      <c r="H35" s="80"/>
      <c r="I35" s="80"/>
    </row>
    <row r="36" ht="13.5" hidden="1"/>
    <row r="37" spans="2:9" ht="13.5" hidden="1">
      <c r="B37" s="1" t="s">
        <v>20</v>
      </c>
      <c r="F37" s="5">
        <v>51000</v>
      </c>
      <c r="G37" s="5">
        <v>-25152</v>
      </c>
      <c r="H37" s="5">
        <v>0</v>
      </c>
      <c r="I37" s="5">
        <f>SUM(F37:H37)</f>
        <v>25848</v>
      </c>
    </row>
    <row r="38" spans="6:9" ht="13.5" hidden="1">
      <c r="F38" s="5"/>
      <c r="G38" s="5"/>
      <c r="H38" s="5"/>
      <c r="I38" s="5"/>
    </row>
    <row r="39" spans="2:9" ht="13.5" hidden="1">
      <c r="B39" s="1" t="s">
        <v>21</v>
      </c>
      <c r="F39" s="5">
        <v>0</v>
      </c>
      <c r="G39" s="5">
        <v>7108</v>
      </c>
      <c r="H39" s="5">
        <v>0</v>
      </c>
      <c r="I39" s="5">
        <f>SUM(F39:H39)</f>
        <v>7108</v>
      </c>
    </row>
    <row r="40" spans="6:9" ht="13.5" hidden="1">
      <c r="F40" s="5"/>
      <c r="G40" s="5"/>
      <c r="H40" s="5"/>
      <c r="I40" s="5"/>
    </row>
    <row r="41" spans="2:9" ht="13.5" hidden="1">
      <c r="B41" s="1" t="s">
        <v>22</v>
      </c>
      <c r="F41" s="5"/>
      <c r="G41" s="5"/>
      <c r="H41" s="5"/>
      <c r="I41" s="5"/>
    </row>
    <row r="42" spans="2:9" ht="13.5" hidden="1">
      <c r="B42" s="1" t="s">
        <v>23</v>
      </c>
      <c r="F42" s="6">
        <v>0</v>
      </c>
      <c r="G42" s="6">
        <v>0</v>
      </c>
      <c r="H42" s="6">
        <v>0</v>
      </c>
      <c r="I42" s="6">
        <f>SUM(F42:H42)</f>
        <v>0</v>
      </c>
    </row>
    <row r="43" spans="6:9" ht="13.5" hidden="1">
      <c r="F43" s="5"/>
      <c r="G43" s="5"/>
      <c r="H43" s="5"/>
      <c r="I43" s="5"/>
    </row>
    <row r="44" spans="2:9" ht="13.5" hidden="1">
      <c r="B44" s="1" t="s">
        <v>24</v>
      </c>
      <c r="F44" s="5">
        <f>SUM(F37:F42)</f>
        <v>51000</v>
      </c>
      <c r="G44" s="5">
        <f>SUM(G37:G42)</f>
        <v>-18044</v>
      </c>
      <c r="H44" s="5">
        <f>SUM(H37:H42)</f>
        <v>0</v>
      </c>
      <c r="I44" s="5">
        <f>SUM(I37:I42)</f>
        <v>32956</v>
      </c>
    </row>
    <row r="45" spans="6:9" ht="13.5" hidden="1">
      <c r="F45" s="5"/>
      <c r="G45" s="5"/>
      <c r="H45" s="5"/>
      <c r="I45" s="5"/>
    </row>
    <row r="46" spans="2:9" ht="13.5" hidden="1">
      <c r="B46" s="1" t="s">
        <v>25</v>
      </c>
      <c r="F46" s="5">
        <v>0</v>
      </c>
      <c r="G46" s="5">
        <v>440</v>
      </c>
      <c r="H46" s="5">
        <v>0</v>
      </c>
      <c r="I46" s="5">
        <f>SUM(F46:H46)</f>
        <v>440</v>
      </c>
    </row>
    <row r="47" spans="6:9" ht="13.5" hidden="1">
      <c r="F47" s="5"/>
      <c r="G47" s="5"/>
      <c r="H47" s="5"/>
      <c r="I47" s="5"/>
    </row>
    <row r="48" spans="6:9" ht="13.5" hidden="1">
      <c r="F48" s="8"/>
      <c r="G48" s="8"/>
      <c r="H48" s="8"/>
      <c r="I48" s="8"/>
    </row>
    <row r="49" spans="6:9" ht="14.25" hidden="1" thickBot="1">
      <c r="F49" s="7">
        <f>SUM(F44:F46)</f>
        <v>51000</v>
      </c>
      <c r="G49" s="7">
        <f>SUM(G44:G46)</f>
        <v>-17604</v>
      </c>
      <c r="H49" s="7">
        <f>SUM(H44:H46)</f>
        <v>0</v>
      </c>
      <c r="I49" s="7">
        <f>SUM(I44:I46)</f>
        <v>33396</v>
      </c>
    </row>
    <row r="50" ht="13.5" hidden="1"/>
    <row r="51" ht="6" customHeight="1"/>
  </sheetData>
  <mergeCells count="6">
    <mergeCell ref="B35:I35"/>
    <mergeCell ref="B1:J1"/>
    <mergeCell ref="B2:J2"/>
    <mergeCell ref="B3:J3"/>
    <mergeCell ref="B5:I5"/>
    <mergeCell ref="B6:I6"/>
  </mergeCells>
  <printOptions/>
  <pageMargins left="0.5" right="0.5" top="0.65" bottom="0.5" header="0.25" footer="0.25"/>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BDO Binder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BDO Binder</dc:creator>
  <cp:keywords/>
  <dc:description/>
  <cp:lastModifiedBy> </cp:lastModifiedBy>
  <cp:lastPrinted>2008-02-29T08:47:33Z</cp:lastPrinted>
  <dcterms:created xsi:type="dcterms:W3CDTF">2007-05-25T08:38:00Z</dcterms:created>
  <dcterms:modified xsi:type="dcterms:W3CDTF">2008-02-29T08:54:07Z</dcterms:modified>
  <cp:category/>
  <cp:version/>
  <cp:contentType/>
  <cp:contentStatus/>
</cp:coreProperties>
</file>